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819" firstSheet="5" activeTab="5"/>
  </bookViews>
  <sheets>
    <sheet name="1-1富源县一般公共预算收入情况表" sheetId="28" r:id="rId1"/>
    <sheet name="1-2富源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县本级一般公共预算支出表(省对下转移支付项目)" sheetId="35" r:id="rId6"/>
    <sheet name="1-7云南省分地区税收返还和转移支付预算表" sheetId="36" r:id="rId7"/>
    <sheet name="1-8富源县县本级“三公”经费预算财政拨款情况统计表" sheetId="131" r:id="rId8"/>
    <sheet name="2-1富源县政府性基金预算收入情况表" sheetId="54" r:id="rId9"/>
    <sheet name="2-2富源县政府性基金预算支出情况表" sheetId="55" r:id="rId10"/>
    <sheet name="2-3县本级政府性基金预算收入情况表" sheetId="56" r:id="rId11"/>
    <sheet name="2-4县本级政府性基金预算支出情况表（公开到项级）" sheetId="57" r:id="rId12"/>
    <sheet name="2-5县本级政府性基金支出表(县对下转移支付)" sheetId="58" r:id="rId13"/>
    <sheet name="3-1富源县国有资本经营收入预算情况表" sheetId="108" r:id="rId14"/>
    <sheet name="3-2富源县国有资本经营支出预算情况表" sheetId="109" r:id="rId15"/>
    <sheet name="3-3县本级国有资本经营收入预算情况表" sheetId="110" r:id="rId16"/>
    <sheet name="3-4县本级国有资本经营支出预算情况表（公开到项级）" sheetId="111" r:id="rId17"/>
    <sheet name="3-5 富源县国有资本经营预算转移支付表 （分地区）" sheetId="129" r:id="rId18"/>
    <sheet name="3-6 国有资本经营预算转移支付表（分项目）" sheetId="130" r:id="rId19"/>
    <sheet name="4-1富源县社会保险基金收入预算情况表" sheetId="113" r:id="rId20"/>
    <sheet name="4-2富源县社会保险基金支出预算情况表" sheetId="114" r:id="rId21"/>
    <sheet name="4-3县本级社会保险基金收入预算情况表" sheetId="117" r:id="rId22"/>
    <sheet name="4-4县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 2022年富源县县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'1-1富源县一般公共预算收入情况表'!$A$4:$F$40</definedName>
    <definedName name="_xlnm._FilterDatabase" localSheetId="1" hidden="1">'1-2富源县一般公共预算支出情况表'!$A$3:$F$39</definedName>
    <definedName name="_xlnm._FilterDatabase" localSheetId="2" hidden="1">'1-3县本级一般公共预算收入情况表'!$A$3:$F$40</definedName>
    <definedName name="_xlnm._FilterDatabase" localSheetId="3" hidden="1">'1-4县本级一般公共预算支出情况表（公开到项级）'!$A$3:$G$1356</definedName>
    <definedName name="_xlnm._FilterDatabase" localSheetId="4" hidden="1">'1-5县本级一般公共预算基本支出情况表（公开到款级）'!$A$3:$B$47</definedName>
    <definedName name="_xlnm._FilterDatabase" localSheetId="5" hidden="1">'1-6县本级一般公共预算支出表(省对下转移支付项目)'!$A$3:$E$151</definedName>
    <definedName name="_xlnm._FilterDatabase" localSheetId="8" hidden="1">'2-1富源县政府性基金预算收入情况表'!$A$3:$F$37</definedName>
    <definedName name="_xlnm._FilterDatabase" localSheetId="9" hidden="1">'2-2富源县政府性基金预算支出情况表'!$A$3:$G$269</definedName>
    <definedName name="_xlnm._FilterDatabase" localSheetId="10" hidden="1">'2-3县本级政府性基金预算收入情况表'!$A$3:$F$37</definedName>
    <definedName name="_xlnm._FilterDatabase" localSheetId="13" hidden="1">'3-1富源县国有资本经营收入预算情况表'!$A$3:$E$41</definedName>
    <definedName name="_xlnm._FilterDatabase" localSheetId="14" hidden="1">'3-2富源县国有资本经营支出预算情况表'!$A$3:$E$28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'4-1富源县社会保险基金收入预算情况表'!$A$3:$E$38</definedName>
    <definedName name="_xlnm._FilterDatabase" localSheetId="20" hidden="1">'4-2富源县社会保险基金支出预算情况表'!$A$3:$E$22</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11" hidden="1">'2-4县本级政府性基金预算支出情况表（公开到项级）'!$A$3:$G$271</definedName>
    <definedName name="_xlnm._FilterDatabase" localSheetId="12" hidden="1">'2-5县本级政府性基金支出表(县对下转移支付)'!$A$3:$E$18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'1-1富源县一般公共预算收入情况表'!$B$2:$E$40</definedName>
    <definedName name="_xlnm.Print_Area" localSheetId="1">'1-2富源县一般公共预算支出情况表'!$B$1:$E$38</definedName>
    <definedName name="_xlnm.Print_Area" localSheetId="2">'1-3县本级一般公共预算收入情况表'!$B$1:$E$40</definedName>
    <definedName name="_xlnm.Print_Area" localSheetId="3">'1-4县本级一般公共预算支出情况表（公开到项级）'!$B$1:$E$1356</definedName>
    <definedName name="_xlnm.Print_Area" localSheetId="4">'1-5县本级一般公共预算基本支出情况表（公开到款级）'!$A$1:$B$47</definedName>
    <definedName name="_xlnm.Print_Area" localSheetId="5">'1-6县本级一般公共预算支出表(省对下转移支付项目)'!$A$1:$C$151</definedName>
    <definedName name="_xlnm.Print_Area" localSheetId="6">'1-7云南省分地区税收返还和转移支付预算表'!$A$1:$D$21</definedName>
    <definedName name="_xlnm.Print_Area" localSheetId="8">'2-1富源县政府性基金预算收入情况表'!$B$1:$E$37</definedName>
    <definedName name="_xlnm.Print_Area" localSheetId="9">'2-2富源县政府性基金预算支出情况表'!$B$1:$E$269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'2-5县本级政府性基金支出表(县对下转移支付)'!$A$1:$D$15</definedName>
    <definedName name="_xlnm.Print_Area" localSheetId="13">'3-1富源县国有资本经营收入预算情况表'!$A$1:$D$41</definedName>
    <definedName name="_xlnm.Print_Area" localSheetId="14">'3-2富源县国有资本经营支出预算情况表'!$A$1:$D$28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9">'4-1富源县社会保险基金收入预算情况表'!$A$1:$D$38</definedName>
    <definedName name="_xlnm.Print_Area" localSheetId="20">'4-2富源县社会保险基金支出预算情况表'!$A$1:$D$22</definedName>
    <definedName name="_xlnm.Print_Area" localSheetId="21">'4-3县本级社会保险基金收入预算情况表'!$A$1:$D$38</definedName>
    <definedName name="_xlnm.Print_Area" localSheetId="22">'4-4县本级社会保险基金支出预算情况表'!$A$1:$D$22</definedName>
    <definedName name="_xlnm.Print_Area" localSheetId="31">'6-1重大政策和重点项目绩效目标表'!#REF!</definedName>
    <definedName name="_xlnm.Print_Titles" localSheetId="0">'1-1富源县一般公共预算收入情况表'!$2:$4</definedName>
    <definedName name="_xlnm.Print_Titles" localSheetId="1">'1-2富源县一般公共预算支出情况表'!$1:$3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'1-6县本级一般公共预算支出表(省对下转移支付项目)'!$1:$3</definedName>
    <definedName name="_xlnm.Print_Titles" localSheetId="6">'1-7云南省分地区税收返还和转移支付预算表'!$1:$3</definedName>
    <definedName name="_xlnm.Print_Titles" localSheetId="8">'2-1富源县政府性基金预算收入情况表'!$1:$3</definedName>
    <definedName name="_xlnm.Print_Titles" localSheetId="9">'2-2富源县政府性基金预算支出情况表'!$1:$3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'2-5县本级政府性基金支出表(县对下转移支付)'!$1:$3</definedName>
    <definedName name="_xlnm.Print_Titles" localSheetId="13">'3-1富源县国有资本经营收入预算情况表'!$1:$3</definedName>
    <definedName name="_xlnm.Print_Titles" localSheetId="14">'3-2富源县国有资本经营支出预算情况表'!$1:$3</definedName>
    <definedName name="_xlnm.Print_Titles" localSheetId="15">'3-3县本级国有资本经营收入预算情况表'!$1:$3</definedName>
    <definedName name="_xlnm.Print_Titles" localSheetId="19">'4-1富源县社会保险基金收入预算情况表'!$1:$3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<sst xmlns="http://schemas.openxmlformats.org/spreadsheetml/2006/main" count="9471" uniqueCount="4373">
  <si>
    <t>附件1</t>
  </si>
  <si>
    <t>1-1  2022年富源县一般公共预算收入情况表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</si>
  <si>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</si>
  <si>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</si>
  <si>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</si>
  <si>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</si>
  <si>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</si>
  <si>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</si>
  <si>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</si>
  <si>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</si>
  <si>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</si>
  <si>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</si>
  <si>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</si>
  <si>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</si>
  <si>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</si>
  <si>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</si>
  <si>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</si>
  <si>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</si>
  <si>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</si>
  <si>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</si>
  <si>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</si>
  <si>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</si>
  <si>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</si>
  <si>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</si>
  <si>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</si>
  <si>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</si>
  <si>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</si>
  <si>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</si>
  <si>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</si>
  <si>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</si>
  <si>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</si>
  <si>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</si>
  <si>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</si>
  <si>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</si>
  <si>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</si>
  <si>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</si>
  <si>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</si>
  <si>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</si>
  <si>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</si>
  <si>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</si>
  <si>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</si>
  <si>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</si>
  <si>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</si>
  <si>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</si>
  <si>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</si>
  <si>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</si>
  <si>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</si>
  <si>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</si>
  <si>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</si>
  <si>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</si>
  <si>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</si>
  <si>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</si>
  <si>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</si>
  <si>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</si>
  <si>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</si>
  <si>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</si>
  <si>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</si>
  <si>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</si>
  <si>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</si>
  <si>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</si>
  <si>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</si>
  <si>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</si>
  <si>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</si>
  <si>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</si>
  <si>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</si>
  <si>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</si>
  <si>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</si>
  <si>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</si>
  <si>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</si>
  <si>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2022年富源县一般公共预算支出情况表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</si>
  <si>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</si>
  <si>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</si>
  <si>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</si>
  <si>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</si>
  <si>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</si>
  <si>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</si>
  <si>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</si>
  <si>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</si>
  <si>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</si>
  <si>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</si>
  <si>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</si>
  <si>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</si>
  <si>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</si>
  <si>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</si>
  <si>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</si>
  <si>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</si>
  <si>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</si>
  <si>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</si>
  <si>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</si>
  <si>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</si>
  <si>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</si>
  <si>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</si>
  <si>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</si>
  <si>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</si>
  <si>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</si>
  <si>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</si>
  <si>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</si>
  <si>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</si>
  <si>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</si>
  <si>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</si>
  <si>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</si>
  <si>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</si>
  <si>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</si>
  <si>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</si>
  <si>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</si>
  <si>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</si>
  <si>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</si>
  <si>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</si>
  <si>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</si>
  <si>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</si>
  <si>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</si>
  <si>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</si>
  <si>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</si>
  <si>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</si>
  <si>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</si>
  <si>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</si>
  <si>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</si>
  <si>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</si>
  <si>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</si>
  <si>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</si>
  <si>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</si>
  <si>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</si>
  <si>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</si>
  <si>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</si>
  <si>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</si>
  <si>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</si>
  <si>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</si>
  <si>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</si>
  <si>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</si>
  <si>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2022年县本级一般公共预算收入情况表</t>
  </si>
  <si>
    <t>2021年预算数</t>
  </si>
  <si>
    <t>比上年预算数增长%</t>
  </si>
  <si>
    <r>
      <rPr>
        <sz val="14"/>
        <rFont val="宋体"/>
        <charset val="134"/>
      </rPr>
      <t>10199</t>
    </r>
  </si>
  <si>
    <t>省本级一般公共预算收入</t>
  </si>
  <si>
    <t xml:space="preserve">   上解收入</t>
  </si>
  <si>
    <t>1-4  2022年县本级一般公共预算支出情况表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</si>
  <si>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</si>
  <si>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</si>
  <si>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</si>
  <si>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</si>
  <si>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</si>
  <si>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</si>
  <si>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</si>
  <si>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</si>
  <si>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</si>
  <si>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</si>
  <si>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</si>
  <si>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</si>
  <si>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</si>
  <si>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</si>
  <si>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</si>
  <si>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</si>
  <si>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</si>
  <si>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</si>
  <si>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</si>
  <si>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</si>
  <si>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</si>
  <si>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</si>
  <si>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</si>
  <si>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</si>
  <si>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</si>
  <si>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</si>
  <si>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</si>
  <si>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</si>
  <si>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</si>
  <si>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</si>
  <si>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</si>
  <si>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</si>
  <si>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</si>
  <si>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</si>
  <si>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</si>
  <si>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</si>
  <si>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</si>
  <si>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</si>
  <si>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</si>
  <si>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</si>
  <si>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</si>
  <si>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</si>
  <si>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</si>
  <si>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</si>
  <si>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</si>
  <si>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</si>
  <si>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</si>
  <si>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</si>
  <si>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</si>
  <si>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</si>
  <si>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</si>
  <si>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</si>
  <si>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</si>
  <si>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</si>
  <si>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</si>
  <si>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</si>
  <si>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</si>
  <si>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</si>
  <si>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</si>
  <si>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</si>
  <si>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</si>
  <si>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</si>
  <si>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</si>
  <si>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</si>
  <si>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</si>
  <si>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</si>
  <si>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</si>
  <si>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</si>
  <si>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</si>
  <si>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</si>
  <si>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</si>
  <si>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</si>
  <si>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</si>
  <si>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</si>
  <si>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</si>
  <si>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</si>
  <si>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</si>
  <si>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</si>
  <si>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</si>
  <si>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</si>
  <si>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</si>
  <si>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</si>
  <si>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</si>
  <si>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</si>
  <si>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</si>
  <si>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</si>
  <si>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</si>
  <si>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</si>
  <si>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</si>
  <si>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</si>
  <si>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</si>
  <si>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</si>
  <si>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</si>
  <si>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</si>
  <si>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</si>
  <si>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</si>
  <si>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</si>
  <si>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</si>
  <si>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</si>
  <si>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</si>
  <si>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</si>
  <si>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</si>
  <si>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</si>
  <si>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</si>
  <si>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</si>
  <si>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</si>
  <si>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</si>
  <si>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</si>
  <si>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</si>
  <si>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</si>
  <si>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</si>
  <si>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</si>
  <si>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</si>
  <si>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</si>
  <si>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</si>
  <si>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</si>
  <si>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</si>
  <si>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</si>
  <si>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</si>
  <si>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</si>
  <si>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</si>
  <si>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</si>
  <si>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</si>
  <si>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</si>
  <si>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</si>
  <si>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</si>
  <si>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</si>
  <si>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</si>
  <si>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</si>
  <si>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</si>
  <si>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</si>
  <si>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</si>
  <si>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</si>
  <si>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</si>
  <si>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</si>
  <si>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</si>
  <si>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</si>
  <si>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</si>
  <si>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</si>
  <si>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</si>
  <si>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</si>
  <si>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</si>
  <si>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</si>
  <si>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</si>
  <si>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</si>
  <si>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</si>
  <si>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</si>
  <si>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</si>
  <si>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</si>
  <si>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</si>
  <si>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</si>
  <si>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</si>
  <si>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</si>
  <si>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</si>
  <si>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</si>
  <si>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</si>
  <si>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</si>
  <si>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</si>
  <si>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</si>
  <si>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</si>
  <si>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</si>
  <si>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</si>
  <si>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</si>
  <si>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</si>
  <si>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</si>
  <si>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</si>
  <si>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</si>
  <si>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</si>
  <si>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</si>
  <si>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</si>
  <si>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</si>
  <si>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</si>
  <si>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</si>
  <si>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</si>
  <si>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</si>
  <si>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</si>
  <si>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</si>
  <si>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</si>
  <si>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</si>
  <si>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</si>
  <si>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</si>
  <si>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</si>
  <si>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</si>
  <si>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</si>
  <si>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</si>
  <si>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</si>
  <si>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</si>
  <si>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</si>
  <si>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</si>
  <si>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</si>
  <si>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</si>
  <si>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</si>
  <si>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</si>
  <si>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</si>
  <si>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</si>
  <si>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</si>
  <si>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</si>
  <si>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</si>
  <si>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</si>
  <si>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</si>
  <si>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</si>
  <si>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</si>
  <si>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</si>
  <si>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</si>
  <si>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</si>
  <si>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</si>
  <si>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</si>
  <si>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</si>
  <si>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</si>
  <si>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</si>
  <si>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</si>
  <si>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</si>
  <si>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</si>
  <si>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</si>
  <si>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</si>
  <si>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</si>
  <si>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</si>
  <si>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</si>
  <si>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</si>
  <si>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</si>
  <si>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</si>
  <si>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</si>
  <si>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</si>
  <si>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</si>
  <si>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</si>
  <si>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</si>
  <si>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</si>
  <si>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</si>
  <si>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</si>
  <si>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</si>
  <si>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</si>
  <si>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</si>
  <si>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</si>
  <si>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</si>
  <si>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</si>
  <si>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</si>
  <si>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</si>
  <si>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</si>
  <si>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</si>
  <si>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</si>
  <si>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</si>
  <si>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</si>
  <si>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</si>
  <si>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</si>
  <si>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</si>
  <si>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</si>
  <si>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</si>
  <si>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</si>
  <si>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</si>
  <si>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</si>
  <si>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</si>
  <si>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</si>
  <si>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</si>
  <si>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</si>
  <si>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</si>
  <si>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</si>
  <si>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</si>
  <si>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</si>
  <si>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</si>
  <si>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</si>
  <si>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</si>
  <si>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</si>
  <si>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</si>
  <si>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</si>
  <si>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</si>
  <si>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</si>
  <si>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</si>
  <si>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</si>
  <si>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</si>
  <si>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</si>
  <si>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</si>
  <si>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</si>
  <si>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</si>
  <si>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</si>
  <si>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</si>
  <si>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</si>
  <si>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</si>
  <si>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</si>
  <si>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</si>
  <si>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</si>
  <si>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</si>
  <si>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</si>
  <si>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</si>
  <si>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</si>
  <si>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</si>
  <si>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</si>
  <si>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</si>
  <si>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</si>
  <si>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</si>
  <si>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</si>
  <si>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</si>
  <si>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</si>
  <si>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</si>
  <si>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</si>
  <si>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</si>
  <si>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</si>
  <si>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</si>
  <si>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</si>
  <si>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</si>
  <si>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</si>
  <si>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</si>
  <si>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</si>
  <si>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</si>
  <si>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</si>
  <si>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</si>
  <si>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</si>
  <si>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</si>
  <si>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</si>
  <si>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</si>
  <si>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</si>
  <si>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</si>
  <si>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</si>
  <si>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</si>
  <si>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</si>
  <si>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</si>
  <si>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</si>
  <si>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</si>
  <si>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</si>
  <si>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</si>
  <si>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</si>
  <si>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</si>
  <si>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</si>
  <si>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</si>
  <si>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</si>
  <si>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</si>
  <si>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</si>
  <si>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</si>
  <si>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</si>
  <si>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</si>
  <si>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</si>
  <si>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</si>
  <si>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</si>
  <si>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</si>
  <si>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</si>
  <si>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</si>
  <si>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</si>
  <si>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</si>
  <si>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</si>
  <si>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</si>
  <si>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</si>
  <si>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</si>
  <si>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</si>
  <si>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</si>
  <si>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</si>
  <si>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</si>
  <si>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</si>
  <si>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</si>
  <si>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</si>
  <si>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</si>
  <si>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</si>
  <si>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</si>
  <si>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</si>
  <si>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</si>
  <si>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</si>
  <si>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</si>
  <si>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</si>
  <si>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</si>
  <si>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</si>
  <si>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</si>
  <si>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</si>
  <si>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</si>
  <si>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</si>
  <si>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</si>
  <si>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</si>
  <si>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</si>
  <si>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</si>
  <si>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</si>
  <si>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</si>
  <si>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</si>
  <si>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</si>
  <si>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</si>
  <si>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</si>
  <si>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</si>
  <si>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</si>
  <si>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</si>
  <si>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</si>
  <si>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</si>
  <si>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</si>
  <si>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</si>
  <si>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</si>
  <si>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</si>
  <si>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</si>
  <si>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</si>
  <si>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</si>
  <si>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</si>
  <si>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</si>
  <si>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</si>
  <si>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</si>
  <si>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</si>
  <si>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</si>
  <si>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</si>
  <si>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</si>
  <si>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</si>
  <si>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</si>
  <si>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</si>
  <si>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</si>
  <si>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</si>
  <si>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</si>
  <si>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</si>
  <si>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</si>
  <si>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</si>
  <si>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</si>
  <si>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</si>
  <si>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</si>
  <si>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</si>
  <si>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</si>
  <si>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</si>
  <si>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</si>
  <si>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</si>
  <si>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</si>
  <si>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</si>
  <si>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</si>
  <si>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</si>
  <si>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</si>
  <si>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</si>
  <si>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</si>
  <si>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</si>
  <si>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</si>
  <si>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</si>
  <si>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</si>
  <si>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</si>
  <si>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</si>
  <si>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</si>
  <si>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</si>
  <si>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</si>
  <si>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</si>
  <si>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</si>
  <si>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</si>
  <si>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</si>
  <si>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</si>
  <si>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</si>
  <si>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</si>
  <si>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</si>
  <si>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</si>
  <si>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</si>
  <si>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</si>
  <si>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</si>
  <si>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</si>
  <si>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</si>
  <si>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</si>
  <si>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</si>
  <si>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</si>
  <si>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</si>
  <si>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</si>
  <si>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</si>
  <si>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</si>
  <si>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</si>
  <si>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</si>
  <si>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</si>
  <si>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</si>
  <si>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</si>
  <si>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</si>
  <si>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</si>
  <si>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</si>
  <si>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</si>
  <si>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</si>
  <si>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</si>
  <si>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</si>
  <si>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</si>
  <si>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</si>
  <si>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</si>
  <si>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</si>
  <si>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</si>
  <si>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</si>
  <si>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</si>
  <si>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</si>
  <si>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</si>
  <si>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</si>
  <si>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</si>
  <si>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</si>
  <si>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</si>
  <si>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</si>
  <si>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</si>
  <si>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</si>
  <si>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</si>
  <si>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</si>
  <si>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</si>
  <si>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</si>
  <si>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</si>
  <si>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</si>
  <si>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</si>
  <si>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</si>
  <si>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</si>
  <si>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</si>
  <si>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</si>
  <si>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</si>
  <si>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</si>
  <si>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</si>
  <si>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</si>
  <si>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</si>
  <si>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</si>
  <si>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</si>
  <si>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</si>
  <si>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</si>
  <si>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</si>
  <si>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</si>
  <si>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</si>
  <si>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</si>
  <si>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</si>
  <si>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</si>
  <si>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</si>
  <si>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</si>
  <si>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</si>
  <si>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</si>
  <si>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</si>
  <si>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</si>
  <si>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</si>
  <si>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</si>
  <si>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</si>
  <si>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</si>
  <si>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</si>
  <si>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</si>
  <si>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</si>
  <si>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</si>
  <si>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</si>
  <si>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</si>
  <si>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</si>
  <si>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</si>
  <si>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</si>
  <si>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</si>
  <si>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</si>
  <si>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</si>
  <si>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</si>
  <si>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</si>
  <si>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</si>
  <si>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</si>
  <si>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</si>
  <si>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</si>
  <si>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</si>
  <si>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</si>
  <si>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</si>
  <si>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</si>
  <si>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</si>
  <si>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</si>
  <si>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</si>
  <si>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</si>
  <si>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</si>
  <si>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</si>
  <si>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</si>
  <si>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</si>
  <si>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</si>
  <si>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</si>
  <si>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</si>
  <si>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</si>
  <si>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</si>
  <si>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</si>
  <si>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</si>
  <si>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</si>
  <si>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</si>
  <si>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</si>
  <si>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</si>
  <si>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</si>
  <si>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</si>
  <si>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</si>
  <si>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</si>
  <si>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</si>
  <si>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</si>
  <si>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</si>
  <si>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</si>
  <si>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</si>
  <si>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</si>
  <si>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</si>
  <si>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</si>
  <si>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</si>
  <si>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</si>
  <si>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</si>
  <si>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</si>
  <si>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</si>
  <si>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</si>
  <si>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</si>
  <si>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</si>
  <si>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</si>
  <si>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</si>
  <si>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</si>
  <si>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</si>
  <si>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</si>
  <si>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</si>
  <si>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</si>
  <si>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</si>
  <si>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</si>
  <si>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</si>
  <si>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</si>
  <si>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</si>
  <si>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</si>
  <si>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</si>
  <si>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</si>
  <si>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</si>
  <si>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</si>
  <si>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</si>
  <si>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</si>
  <si>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</si>
  <si>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</si>
  <si>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</si>
  <si>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</si>
  <si>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</si>
  <si>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</si>
  <si>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</si>
  <si>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</si>
  <si>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</si>
  <si>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</si>
  <si>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</si>
  <si>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</si>
  <si>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</si>
  <si>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</si>
  <si>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</si>
  <si>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</si>
  <si>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</si>
  <si>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</si>
  <si>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</si>
  <si>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</si>
  <si>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</si>
  <si>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</si>
  <si>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</si>
  <si>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</si>
  <si>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</si>
  <si>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</si>
  <si>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</si>
  <si>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</si>
  <si>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</si>
  <si>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</si>
  <si>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</si>
  <si>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</si>
  <si>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</si>
  <si>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</si>
  <si>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</si>
  <si>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</si>
  <si>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</si>
  <si>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</si>
  <si>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</si>
  <si>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</si>
  <si>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</si>
  <si>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</si>
  <si>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</si>
  <si>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</si>
  <si>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</si>
  <si>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</si>
  <si>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</si>
  <si>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</si>
  <si>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</si>
  <si>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</si>
  <si>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</si>
  <si>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</si>
  <si>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</si>
  <si>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</si>
  <si>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</si>
  <si>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</si>
  <si>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</si>
  <si>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</si>
  <si>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</si>
  <si>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</si>
  <si>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</si>
  <si>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</si>
  <si>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</si>
  <si>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</si>
  <si>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</si>
  <si>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</si>
  <si>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</si>
  <si>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</si>
  <si>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</si>
  <si>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</si>
  <si>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</si>
  <si>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</si>
  <si>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</si>
  <si>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</si>
  <si>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</si>
  <si>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</si>
  <si>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</si>
  <si>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</si>
  <si>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</si>
  <si>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</si>
  <si>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</si>
  <si>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</si>
  <si>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</si>
  <si>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</si>
  <si>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</si>
  <si>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</si>
  <si>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</si>
  <si>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</si>
  <si>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</si>
  <si>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</si>
  <si>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</si>
  <si>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</si>
  <si>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</si>
  <si>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</si>
  <si>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</si>
  <si>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</si>
  <si>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</si>
  <si>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</si>
  <si>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</si>
  <si>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</si>
  <si>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</si>
  <si>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</si>
  <si>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</si>
  <si>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</si>
  <si>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</si>
  <si>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</si>
  <si>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</si>
  <si>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</si>
  <si>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</si>
  <si>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</si>
  <si>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</si>
  <si>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</si>
  <si>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</si>
  <si>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</si>
  <si>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</si>
  <si>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</si>
  <si>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</si>
  <si>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</si>
  <si>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</si>
  <si>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</si>
  <si>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</si>
  <si>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</si>
  <si>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</si>
  <si>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</si>
  <si>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</si>
  <si>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</si>
  <si>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</si>
  <si>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</si>
  <si>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</si>
  <si>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</si>
  <si>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</si>
  <si>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</si>
  <si>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</si>
  <si>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</si>
  <si>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</si>
  <si>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</si>
  <si>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</si>
  <si>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</si>
  <si>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</si>
  <si>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</si>
  <si>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</si>
  <si>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</si>
  <si>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</si>
  <si>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</si>
  <si>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</si>
  <si>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</si>
  <si>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</si>
  <si>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</si>
  <si>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</si>
  <si>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</si>
  <si>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</si>
  <si>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</si>
  <si>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</si>
  <si>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</si>
  <si>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</si>
  <si>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</si>
  <si>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</si>
  <si>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</si>
  <si>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</si>
  <si>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</si>
  <si>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</si>
  <si>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</si>
  <si>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</si>
  <si>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</si>
  <si>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</si>
  <si>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</si>
  <si>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</si>
  <si>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</si>
  <si>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</si>
  <si>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</si>
  <si>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</si>
  <si>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</si>
  <si>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</si>
  <si>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</si>
  <si>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</si>
  <si>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</si>
  <si>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</si>
  <si>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</si>
  <si>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</si>
  <si>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</si>
  <si>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</si>
  <si>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</si>
  <si>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</si>
  <si>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</si>
  <si>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</si>
  <si>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</si>
  <si>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</si>
  <si>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</si>
  <si>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</si>
  <si>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</si>
  <si>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</si>
  <si>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</si>
  <si>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</si>
  <si>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</si>
  <si>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</si>
  <si>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</si>
  <si>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</si>
  <si>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</si>
  <si>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</si>
  <si>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</si>
  <si>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</si>
  <si>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</si>
  <si>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</si>
  <si>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</si>
  <si>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</si>
  <si>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</si>
  <si>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</si>
  <si>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</si>
  <si>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</si>
  <si>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</si>
  <si>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</si>
  <si>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</si>
  <si>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</si>
  <si>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</si>
  <si>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</si>
  <si>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</si>
  <si>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</si>
  <si>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</si>
  <si>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</si>
  <si>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</si>
  <si>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</si>
  <si>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</si>
  <si>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</si>
  <si>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</si>
  <si>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</si>
  <si>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</si>
  <si>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</si>
  <si>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</si>
  <si>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</si>
  <si>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</si>
  <si>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</si>
  <si>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</si>
  <si>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</si>
  <si>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</si>
  <si>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</si>
  <si>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</si>
  <si>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</si>
  <si>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</si>
  <si>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</si>
  <si>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</si>
  <si>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</si>
  <si>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</si>
  <si>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</si>
  <si>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</si>
  <si>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</si>
  <si>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</si>
  <si>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</si>
  <si>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</si>
  <si>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</si>
  <si>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</si>
  <si>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</si>
  <si>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</si>
  <si>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</si>
  <si>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</si>
  <si>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</si>
  <si>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</si>
  <si>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</si>
  <si>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</si>
  <si>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</si>
  <si>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</si>
  <si>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</si>
  <si>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</si>
  <si>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</si>
  <si>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</si>
  <si>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</si>
  <si>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</si>
  <si>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</si>
  <si>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</si>
  <si>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</si>
  <si>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</si>
  <si>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</si>
  <si>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</si>
  <si>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</si>
  <si>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</si>
  <si>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</si>
  <si>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</si>
  <si>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</si>
  <si>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</si>
  <si>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</si>
  <si>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</si>
  <si>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</si>
  <si>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</si>
  <si>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</si>
  <si>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</si>
  <si>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</si>
  <si>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</si>
  <si>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</si>
  <si>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</si>
  <si>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</si>
  <si>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</si>
  <si>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</si>
  <si>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</si>
  <si>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</si>
  <si>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</si>
  <si>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</si>
  <si>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</si>
  <si>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</si>
  <si>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</si>
  <si>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</si>
  <si>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</si>
  <si>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</si>
  <si>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</si>
  <si>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</si>
  <si>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</si>
  <si>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</si>
  <si>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</si>
  <si>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</si>
  <si>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</si>
  <si>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</si>
  <si>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</si>
  <si>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</si>
  <si>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</si>
  <si>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</si>
  <si>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</si>
  <si>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</si>
  <si>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</si>
  <si>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</si>
  <si>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</si>
  <si>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</si>
  <si>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</si>
  <si>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</si>
  <si>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</si>
  <si>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</si>
  <si>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</si>
  <si>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</si>
  <si>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</si>
  <si>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</si>
  <si>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</si>
  <si>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</si>
  <si>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</si>
  <si>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</si>
  <si>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</si>
  <si>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</si>
  <si>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</si>
  <si>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</si>
  <si>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</si>
  <si>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</si>
  <si>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</si>
  <si>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</si>
  <si>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</si>
  <si>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</si>
  <si>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</si>
  <si>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</si>
  <si>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</si>
  <si>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</si>
  <si>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</si>
  <si>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</si>
  <si>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</si>
  <si>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</si>
  <si>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</si>
  <si>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</si>
  <si>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</si>
  <si>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</si>
  <si>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</si>
  <si>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</si>
  <si>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</si>
  <si>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</si>
  <si>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</si>
  <si>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</si>
  <si>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</si>
  <si>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</si>
  <si>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</si>
  <si>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</si>
  <si>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</si>
  <si>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</si>
  <si>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</si>
  <si>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</si>
  <si>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</si>
  <si>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</si>
  <si>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</si>
  <si>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</si>
  <si>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</si>
  <si>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</si>
  <si>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</si>
  <si>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</si>
  <si>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</si>
  <si>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</si>
  <si>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</si>
  <si>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</si>
  <si>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</si>
  <si>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</si>
  <si>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</si>
  <si>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</si>
  <si>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</si>
  <si>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</si>
  <si>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</si>
  <si>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</si>
  <si>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</si>
  <si>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</si>
  <si>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</si>
  <si>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</si>
  <si>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</si>
  <si>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</si>
  <si>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</si>
  <si>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</si>
  <si>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</si>
  <si>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</si>
  <si>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</si>
  <si>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</si>
  <si>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</si>
  <si>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</si>
  <si>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</si>
  <si>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</si>
  <si>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</si>
  <si>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</si>
  <si>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</si>
  <si>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</si>
  <si>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</si>
  <si>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</si>
  <si>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</si>
  <si>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</si>
  <si>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</si>
  <si>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</si>
  <si>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</si>
  <si>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</si>
  <si>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</si>
  <si>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</si>
  <si>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</si>
  <si>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</si>
  <si>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</si>
  <si>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</si>
  <si>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</si>
  <si>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</si>
  <si>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</si>
  <si>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</si>
  <si>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</si>
  <si>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</si>
  <si>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</si>
  <si>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</si>
  <si>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</si>
  <si>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</si>
  <si>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</si>
  <si>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</si>
  <si>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</si>
  <si>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</si>
  <si>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</si>
  <si>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</si>
  <si>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</si>
  <si>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</si>
  <si>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</si>
  <si>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</si>
  <si>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</si>
  <si>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</si>
  <si>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</si>
  <si>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</si>
  <si>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</si>
  <si>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</si>
  <si>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</si>
  <si>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</si>
  <si>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</si>
  <si>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</si>
  <si>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</si>
  <si>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</si>
  <si>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</si>
  <si>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</si>
  <si>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</si>
  <si>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</si>
  <si>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</si>
  <si>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</si>
  <si>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</si>
  <si>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</si>
  <si>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</si>
  <si>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</si>
  <si>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</si>
  <si>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</si>
  <si>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</si>
  <si>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</si>
  <si>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</si>
  <si>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</si>
  <si>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</si>
  <si>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</si>
  <si>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</si>
  <si>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</si>
  <si>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</si>
  <si>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</si>
  <si>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</si>
  <si>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</si>
  <si>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</si>
  <si>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</si>
  <si>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</si>
  <si>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</si>
  <si>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</si>
  <si>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</si>
  <si>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</si>
  <si>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</si>
  <si>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</si>
  <si>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</si>
  <si>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</si>
  <si>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</si>
  <si>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</si>
  <si>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</si>
  <si>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</si>
  <si>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</si>
  <si>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</si>
  <si>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</si>
  <si>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</si>
  <si>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</si>
  <si>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</si>
  <si>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</si>
  <si>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</si>
  <si>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</si>
  <si>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</si>
  <si>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</si>
  <si>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</si>
  <si>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</si>
  <si>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</si>
  <si>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</si>
  <si>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</si>
  <si>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</si>
  <si>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</si>
  <si>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</si>
  <si>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</si>
  <si>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</si>
  <si>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</si>
  <si>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</si>
  <si>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</si>
  <si>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</si>
  <si>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</si>
  <si>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</si>
  <si>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</si>
  <si>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</si>
  <si>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</si>
  <si>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</si>
  <si>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</si>
  <si>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</si>
  <si>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</si>
  <si>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</si>
  <si>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</si>
  <si>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</si>
  <si>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</si>
  <si>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</si>
  <si>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</si>
  <si>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</si>
  <si>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</si>
  <si>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</si>
  <si>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</si>
  <si>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</si>
  <si>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</si>
  <si>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</si>
  <si>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</si>
  <si>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</si>
  <si>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</si>
  <si>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</si>
  <si>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</si>
  <si>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</si>
  <si>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</si>
  <si>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</si>
  <si>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</si>
  <si>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</si>
  <si>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</si>
  <si>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</si>
  <si>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</si>
  <si>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</si>
  <si>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</si>
  <si>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</si>
  <si>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</si>
  <si>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</si>
  <si>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</si>
  <si>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</si>
  <si>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</si>
  <si>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</si>
  <si>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</si>
  <si>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</si>
  <si>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</si>
  <si>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</si>
  <si>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</si>
  <si>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</si>
  <si>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</si>
  <si>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</si>
  <si>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</si>
  <si>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</si>
  <si>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</si>
  <si>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</si>
  <si>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</si>
  <si>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</si>
  <si>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</si>
  <si>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</si>
  <si>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</si>
  <si>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</si>
  <si>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</si>
  <si>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</si>
  <si>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</si>
  <si>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</si>
  <si>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</si>
  <si>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</si>
  <si>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</si>
  <si>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</si>
  <si>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</si>
  <si>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</si>
  <si>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</si>
  <si>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</si>
  <si>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</si>
  <si>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</si>
  <si>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</si>
  <si>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</si>
  <si>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</si>
  <si>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</si>
  <si>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</si>
  <si>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</si>
  <si>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</si>
  <si>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</si>
  <si>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</si>
  <si>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</si>
  <si>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</si>
  <si>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</si>
  <si>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</si>
  <si>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</si>
  <si>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</si>
  <si>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</si>
  <si>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</si>
  <si>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</si>
  <si>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</si>
  <si>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</si>
  <si>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</si>
  <si>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</si>
  <si>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</si>
  <si>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</si>
  <si>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</si>
  <si>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</si>
  <si>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</si>
  <si>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</si>
  <si>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</si>
  <si>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</si>
  <si>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</si>
  <si>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</si>
  <si>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</si>
  <si>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</si>
  <si>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</si>
  <si>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</si>
  <si>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</si>
  <si>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</si>
  <si>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</si>
  <si>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</si>
  <si>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</si>
  <si>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</si>
  <si>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</si>
  <si>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</si>
  <si>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</si>
  <si>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</si>
  <si>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</si>
  <si>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</si>
  <si>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</si>
  <si>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</si>
  <si>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</si>
  <si>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</si>
  <si>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</si>
  <si>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</si>
  <si>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</si>
  <si>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</si>
  <si>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</si>
  <si>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</si>
  <si>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</si>
  <si>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</si>
  <si>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</si>
  <si>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</si>
  <si>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</si>
  <si>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</si>
  <si>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</si>
  <si>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</si>
  <si>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</si>
  <si>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</si>
  <si>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</si>
  <si>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</si>
  <si>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</si>
  <si>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</si>
  <si>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</si>
  <si>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</si>
  <si>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</si>
  <si>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</si>
  <si>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</si>
  <si>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</si>
  <si>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</si>
  <si>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</si>
  <si>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</si>
  <si>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</si>
  <si>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</si>
  <si>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</si>
  <si>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</si>
  <si>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</si>
  <si>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</si>
  <si>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</si>
  <si>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</si>
  <si>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</si>
  <si>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</si>
  <si>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</si>
  <si>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</si>
  <si>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</si>
  <si>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</si>
  <si>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</si>
  <si>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</si>
  <si>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</si>
  <si>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</si>
  <si>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</si>
  <si>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</si>
  <si>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</si>
  <si>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</si>
  <si>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</si>
  <si>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</si>
  <si>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</si>
  <si>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</si>
  <si>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</si>
  <si>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</si>
  <si>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</si>
  <si>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</si>
  <si>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</si>
  <si>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</si>
  <si>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</si>
  <si>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</si>
  <si>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</si>
  <si>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</si>
  <si>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</si>
  <si>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</si>
  <si>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</si>
  <si>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</si>
  <si>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</si>
  <si>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</si>
  <si>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</si>
  <si>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</si>
  <si>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</si>
  <si>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</si>
  <si>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</si>
  <si>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</si>
  <si>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</si>
  <si>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</si>
  <si>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</si>
  <si>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</si>
  <si>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</si>
  <si>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</si>
  <si>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</si>
  <si>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</si>
  <si>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</si>
  <si>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</si>
  <si>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</si>
  <si>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</si>
  <si>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</si>
  <si>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</si>
  <si>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</si>
  <si>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</si>
  <si>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</si>
  <si>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</si>
  <si>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</si>
  <si>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</si>
  <si>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</si>
  <si>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</si>
  <si>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</si>
  <si>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</si>
  <si>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</si>
  <si>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</si>
  <si>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</si>
  <si>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</si>
  <si>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</si>
  <si>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</si>
  <si>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</si>
  <si>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</si>
  <si>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</si>
  <si>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</si>
  <si>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</si>
  <si>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</si>
  <si>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</si>
  <si>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</si>
  <si>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</si>
  <si>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</si>
  <si>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</si>
  <si>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</si>
  <si>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</si>
  <si>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</si>
  <si>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</si>
  <si>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</si>
  <si>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</si>
  <si>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</si>
  <si>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</si>
  <si>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</si>
  <si>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</si>
  <si>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</si>
  <si>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</si>
  <si>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</si>
  <si>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</si>
  <si>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</si>
  <si>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</si>
  <si>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</si>
  <si>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</si>
  <si>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</si>
  <si>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</si>
  <si>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</si>
  <si>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</si>
  <si>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</si>
  <si>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</si>
  <si>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</si>
  <si>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</si>
  <si>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</si>
  <si>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</si>
  <si>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</si>
  <si>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</si>
  <si>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</si>
  <si>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</si>
  <si>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</si>
  <si>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</si>
  <si>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</si>
  <si>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</si>
  <si>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</si>
  <si>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</si>
  <si>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</si>
  <si>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</si>
  <si>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</si>
  <si>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</si>
  <si>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</si>
  <si>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</si>
  <si>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</si>
  <si>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</si>
  <si>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</si>
  <si>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</si>
  <si>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</si>
  <si>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</si>
  <si>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</si>
  <si>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</si>
  <si>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</si>
  <si>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</si>
  <si>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</si>
  <si>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</si>
  <si>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</si>
  <si>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</si>
  <si>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</si>
  <si>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</si>
  <si>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</si>
  <si>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</si>
  <si>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</si>
  <si>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</si>
  <si>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</si>
  <si>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</si>
  <si>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</si>
  <si>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</si>
  <si>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</si>
  <si>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</si>
  <si>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</si>
  <si>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</si>
  <si>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</si>
  <si>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</si>
  <si>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</si>
  <si>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</si>
  <si>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</si>
  <si>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</si>
  <si>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</si>
  <si>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</si>
  <si>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</si>
  <si>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</si>
  <si>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</si>
  <si>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</si>
  <si>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</si>
  <si>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</si>
  <si>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</si>
  <si>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</si>
  <si>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</si>
  <si>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</si>
  <si>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</si>
  <si>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</si>
  <si>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</si>
  <si>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</si>
  <si>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</si>
  <si>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</si>
  <si>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</si>
  <si>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</si>
  <si>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</si>
  <si>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</si>
  <si>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</si>
  <si>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</si>
  <si>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</si>
  <si>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</si>
  <si>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</si>
  <si>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</si>
  <si>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</si>
  <si>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</si>
  <si>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</si>
  <si>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</si>
  <si>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</si>
  <si>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</si>
  <si>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</si>
  <si>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</si>
  <si>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</si>
  <si>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</si>
  <si>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</si>
  <si>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</si>
  <si>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</si>
  <si>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</si>
  <si>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</si>
  <si>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</si>
  <si>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</si>
  <si>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</si>
  <si>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</si>
  <si>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</si>
  <si>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</si>
  <si>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</si>
  <si>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</si>
  <si>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</si>
  <si>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</si>
  <si>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</si>
  <si>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</si>
  <si>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</si>
  <si>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</si>
  <si>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</si>
  <si>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</si>
  <si>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</si>
  <si>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</si>
  <si>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</si>
  <si>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</si>
  <si>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</si>
  <si>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</si>
  <si>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</si>
  <si>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</si>
  <si>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</si>
  <si>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</si>
  <si>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</si>
  <si>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</si>
  <si>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</si>
  <si>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</si>
  <si>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</si>
  <si>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</si>
  <si>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</si>
  <si>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</si>
  <si>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</si>
  <si>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</si>
  <si>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</si>
  <si>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</si>
  <si>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</si>
  <si>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</si>
  <si>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</si>
  <si>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</si>
  <si>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</si>
  <si>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</si>
  <si>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</si>
  <si>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</si>
  <si>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</si>
  <si>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</si>
  <si>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</si>
  <si>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</si>
  <si>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</si>
  <si>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</si>
  <si>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</si>
  <si>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</si>
  <si>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</si>
  <si>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</si>
  <si>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</si>
  <si>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</si>
  <si>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</si>
  <si>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</si>
  <si>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</si>
  <si>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</si>
  <si>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</si>
  <si>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</si>
  <si>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</si>
  <si>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</si>
  <si>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</si>
  <si>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</si>
  <si>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</si>
  <si>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</si>
  <si>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</si>
  <si>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</si>
  <si>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</si>
  <si>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</si>
  <si>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</si>
  <si>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</si>
  <si>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</si>
  <si>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</si>
  <si>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</si>
  <si>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</si>
  <si>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</si>
  <si>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</si>
  <si>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</si>
  <si>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</si>
  <si>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</si>
  <si>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</si>
  <si>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</si>
  <si>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</si>
  <si>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</si>
  <si>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</si>
  <si>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</si>
  <si>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</si>
  <si>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</si>
  <si>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</si>
  <si>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</si>
  <si>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</si>
  <si>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</si>
  <si>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</si>
  <si>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</si>
  <si>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</si>
  <si>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</si>
  <si>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</si>
  <si>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</si>
  <si>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</si>
  <si>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</si>
  <si>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</si>
  <si>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</si>
  <si>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</si>
  <si>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</si>
  <si>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</si>
  <si>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</si>
  <si>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</si>
  <si>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</si>
  <si>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</si>
  <si>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</si>
  <si>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</si>
  <si>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</si>
  <si>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</si>
  <si>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</si>
  <si>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</si>
  <si>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</si>
  <si>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</si>
  <si>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</si>
  <si>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</si>
  <si>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</si>
  <si>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</si>
  <si>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</si>
  <si>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</si>
  <si>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</si>
  <si>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</si>
  <si>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</si>
  <si>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</si>
  <si>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</si>
  <si>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</si>
  <si>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</si>
  <si>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</si>
  <si>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</si>
  <si>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</si>
  <si>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</si>
  <si>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</si>
  <si>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</si>
  <si>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</si>
  <si>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</si>
  <si>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</si>
  <si>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</si>
  <si>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</si>
  <si>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</si>
  <si>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</si>
  <si>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</si>
  <si>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</si>
  <si>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</si>
  <si>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</si>
  <si>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</si>
  <si>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</si>
  <si>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</si>
  <si>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</si>
  <si>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</si>
  <si>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</si>
  <si>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</si>
  <si>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</si>
  <si>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</si>
  <si>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</si>
  <si>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</si>
  <si>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</si>
  <si>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</si>
  <si>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</si>
  <si>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</si>
  <si>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</si>
  <si>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</si>
  <si>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</si>
  <si>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</si>
  <si>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</si>
  <si>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</si>
  <si>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</si>
  <si>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</si>
  <si>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</si>
  <si>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</si>
  <si>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</si>
  <si>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</si>
  <si>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</si>
  <si>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</si>
  <si>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</si>
  <si>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</si>
  <si>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</si>
  <si>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</si>
  <si>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</si>
  <si>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</si>
  <si>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</si>
  <si>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</si>
  <si>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</si>
  <si>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</si>
  <si>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</si>
  <si>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</si>
  <si>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</si>
  <si>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</si>
  <si>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</si>
  <si>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</si>
  <si>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</si>
  <si>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</si>
  <si>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</si>
  <si>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</si>
  <si>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</si>
  <si>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</si>
  <si>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</si>
  <si>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</si>
  <si>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</si>
  <si>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</si>
  <si>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</si>
  <si>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</si>
  <si>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</si>
  <si>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</si>
  <si>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</si>
  <si>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</si>
  <si>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</si>
  <si>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</si>
  <si>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</si>
  <si>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</si>
  <si>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</si>
  <si>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</si>
  <si>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</si>
  <si>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</si>
  <si>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</si>
  <si>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</si>
  <si>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</si>
  <si>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</si>
  <si>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</si>
  <si>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</si>
  <si>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</si>
  <si>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</si>
  <si>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</si>
  <si>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</si>
  <si>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</si>
  <si>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</si>
  <si>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</si>
  <si>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</si>
  <si>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</si>
  <si>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</si>
  <si>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</si>
  <si>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</si>
  <si>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</si>
  <si>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</si>
  <si>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</si>
  <si>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</si>
  <si>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</si>
  <si>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</si>
  <si>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</si>
  <si>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</si>
  <si>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</si>
  <si>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</si>
  <si>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</si>
  <si>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</si>
  <si>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</si>
  <si>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</si>
  <si>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</si>
  <si>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</si>
  <si>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</si>
  <si>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</si>
  <si>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</si>
  <si>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</si>
  <si>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</si>
  <si>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</si>
  <si>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</si>
  <si>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</si>
  <si>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</si>
  <si>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</si>
  <si>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</si>
  <si>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</si>
  <si>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</si>
  <si>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</si>
  <si>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</si>
  <si>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</si>
  <si>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</si>
  <si>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</si>
  <si>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</si>
  <si>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</si>
  <si>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</si>
  <si>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</si>
  <si>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</si>
  <si>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</si>
  <si>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</si>
  <si>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</si>
  <si>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</si>
  <si>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</si>
  <si>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</si>
  <si>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</si>
  <si>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</si>
  <si>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</si>
  <si>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</si>
  <si>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</si>
  <si>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</si>
  <si>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</si>
  <si>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</si>
  <si>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</si>
  <si>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</si>
  <si>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</si>
  <si>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</si>
  <si>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</si>
  <si>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</si>
  <si>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</si>
  <si>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</si>
  <si>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</si>
  <si>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</si>
  <si>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</si>
  <si>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</si>
  <si>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</si>
  <si>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</si>
  <si>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</si>
  <si>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</si>
  <si>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</si>
  <si>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</si>
  <si>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</si>
  <si>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</si>
  <si>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</si>
  <si>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</si>
  <si>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</si>
  <si>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</si>
  <si>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</si>
  <si>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</si>
  <si>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</si>
  <si>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</si>
  <si>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</si>
  <si>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</si>
  <si>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</si>
  <si>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</si>
  <si>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</si>
  <si>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</si>
  <si>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</si>
  <si>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</si>
  <si>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</si>
  <si>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</si>
  <si>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</si>
  <si>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</si>
  <si>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</si>
  <si>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</si>
  <si>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</si>
  <si>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</si>
  <si>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</si>
  <si>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</si>
  <si>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</si>
  <si>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</si>
  <si>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</si>
  <si>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</si>
  <si>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</si>
  <si>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</si>
  <si>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</si>
  <si>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</si>
  <si>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</si>
  <si>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</si>
  <si>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</si>
  <si>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</si>
  <si>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</si>
  <si>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</si>
  <si>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</si>
  <si>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</si>
  <si>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</si>
  <si>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</si>
  <si>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</si>
  <si>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</si>
  <si>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</si>
  <si>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</si>
  <si>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</si>
  <si>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</si>
  <si>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</si>
  <si>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</si>
  <si>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</si>
  <si>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</si>
  <si>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</si>
  <si>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</si>
  <si>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</si>
  <si>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</si>
  <si>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</si>
  <si>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</si>
  <si>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</si>
  <si>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</si>
  <si>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</si>
  <si>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</si>
  <si>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</si>
  <si>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</si>
  <si>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</si>
  <si>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</si>
  <si>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</si>
  <si>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</si>
  <si>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</si>
  <si>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</si>
  <si>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</si>
  <si>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</si>
  <si>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</si>
  <si>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</si>
  <si>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</si>
  <si>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</si>
  <si>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</si>
  <si>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</si>
  <si>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</si>
  <si>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</si>
  <si>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</si>
  <si>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</si>
  <si>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</si>
  <si>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</si>
  <si>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</si>
  <si>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</si>
  <si>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</si>
  <si>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</si>
  <si>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</si>
  <si>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</si>
  <si>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</si>
  <si>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</si>
  <si>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</si>
  <si>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</si>
  <si>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</si>
  <si>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</si>
  <si>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</si>
  <si>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</si>
  <si>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</si>
  <si>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</si>
  <si>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</si>
  <si>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</si>
  <si>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</si>
  <si>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</si>
  <si>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</si>
  <si>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</si>
  <si>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</si>
  <si>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</si>
  <si>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</si>
  <si>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</si>
  <si>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</si>
  <si>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</si>
  <si>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</si>
  <si>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</si>
  <si>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</si>
  <si>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</si>
  <si>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</si>
  <si>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</si>
  <si>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</si>
  <si>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</si>
  <si>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</si>
  <si>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</si>
  <si>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</si>
  <si>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</si>
  <si>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</si>
  <si>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</si>
  <si>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</si>
  <si>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</si>
  <si>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</si>
  <si>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</si>
  <si>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</si>
  <si>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</si>
  <si>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</si>
  <si>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</si>
  <si>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</si>
  <si>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</si>
  <si>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</si>
  <si>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</si>
  <si>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</si>
  <si>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</si>
  <si>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</si>
  <si>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</si>
  <si>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</si>
  <si>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</si>
  <si>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</si>
  <si>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</si>
  <si>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</si>
  <si>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</si>
  <si>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</si>
  <si>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</si>
  <si>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</si>
  <si>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</si>
  <si>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</si>
  <si>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</si>
  <si>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</si>
  <si>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</si>
  <si>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</si>
  <si>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</si>
  <si>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</si>
  <si>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</si>
  <si>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</si>
  <si>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</si>
  <si>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</si>
  <si>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</si>
  <si>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</si>
  <si>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</si>
  <si>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</si>
  <si>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</si>
  <si>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</si>
  <si>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</si>
  <si>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</si>
  <si>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</si>
  <si>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</si>
  <si>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</si>
  <si>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</si>
  <si>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</si>
  <si>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</si>
  <si>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</si>
  <si>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</si>
  <si>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</si>
  <si>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</si>
  <si>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</si>
  <si>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</si>
  <si>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</si>
  <si>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</si>
  <si>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</si>
  <si>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</si>
  <si>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</si>
  <si>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</si>
  <si>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</si>
  <si>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</si>
  <si>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</si>
  <si>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</si>
  <si>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</si>
  <si>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</si>
  <si>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</si>
  <si>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</si>
  <si>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</si>
  <si>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</si>
  <si>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</si>
  <si>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</si>
  <si>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</si>
  <si>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</si>
  <si>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</si>
  <si>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</si>
  <si>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</si>
  <si>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</si>
  <si>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</si>
  <si>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</si>
  <si>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</si>
  <si>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</si>
  <si>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</si>
  <si>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</si>
  <si>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</si>
  <si>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</si>
  <si>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</si>
  <si>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</si>
  <si>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</si>
  <si>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</si>
  <si>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</si>
  <si>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</si>
  <si>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</si>
  <si>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</si>
  <si>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</si>
  <si>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</si>
  <si>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</si>
  <si>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</si>
  <si>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</si>
  <si>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</si>
  <si>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</si>
  <si>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</si>
  <si>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</si>
  <si>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</si>
  <si>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</si>
  <si>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</si>
  <si>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</si>
  <si>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</si>
  <si>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</si>
  <si>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</si>
  <si>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</si>
  <si>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</si>
  <si>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</si>
  <si>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</si>
  <si>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</si>
  <si>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</si>
  <si>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</si>
  <si>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</si>
  <si>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</si>
  <si>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</si>
  <si>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</si>
  <si>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</si>
  <si>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</si>
  <si>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</si>
  <si>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</si>
  <si>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</si>
  <si>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</si>
  <si>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</si>
  <si>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</si>
  <si>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</si>
  <si>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</si>
  <si>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</si>
  <si>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</si>
  <si>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</si>
  <si>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</si>
  <si>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</si>
  <si>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</si>
  <si>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</si>
  <si>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</si>
  <si>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</si>
  <si>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</si>
  <si>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</si>
  <si>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</si>
  <si>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</si>
  <si>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</si>
  <si>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</si>
  <si>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</si>
  <si>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</si>
  <si>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</si>
  <si>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</si>
  <si>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</si>
  <si>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</si>
  <si>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</si>
  <si>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</si>
  <si>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</si>
  <si>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</si>
  <si>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</si>
  <si>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</si>
  <si>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</si>
  <si>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</si>
  <si>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</si>
  <si>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</si>
  <si>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</si>
  <si>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</si>
  <si>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</si>
  <si>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</si>
  <si>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</si>
  <si>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</si>
  <si>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</si>
  <si>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</si>
  <si>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</si>
  <si>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</si>
  <si>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</si>
  <si>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</si>
  <si>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</si>
  <si>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</si>
  <si>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</si>
  <si>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</si>
  <si>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</si>
  <si>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</si>
  <si>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</si>
  <si>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</si>
  <si>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</si>
  <si>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</si>
  <si>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</si>
  <si>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</si>
  <si>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</si>
  <si>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</si>
  <si>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</si>
  <si>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</si>
  <si>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</si>
  <si>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</si>
  <si>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</si>
  <si>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</si>
  <si>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</si>
  <si>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</si>
  <si>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</si>
  <si>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</si>
  <si>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</si>
  <si>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</si>
  <si>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</si>
  <si>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</si>
  <si>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</si>
  <si>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</si>
  <si>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</si>
  <si>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</si>
  <si>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</si>
  <si>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</si>
  <si>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</si>
  <si>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</si>
  <si>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</si>
  <si>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</si>
  <si>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</si>
  <si>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</si>
  <si>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</si>
  <si>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</si>
  <si>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</si>
  <si>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</si>
  <si>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</si>
  <si>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</si>
  <si>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</si>
  <si>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</si>
  <si>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</si>
  <si>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</si>
  <si>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</si>
  <si>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</si>
  <si>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</si>
  <si>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</si>
  <si>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</si>
  <si>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</si>
  <si>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</si>
  <si>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</si>
  <si>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</si>
  <si>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</si>
  <si>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</si>
  <si>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</si>
  <si>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</si>
  <si>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</si>
  <si>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</si>
  <si>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</si>
  <si>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</si>
  <si>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</si>
  <si>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</si>
  <si>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</si>
  <si>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</si>
  <si>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</si>
  <si>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</si>
  <si>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</si>
  <si>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</si>
  <si>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</si>
  <si>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</si>
  <si>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</si>
  <si>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</si>
  <si>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</si>
  <si>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</si>
  <si>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</si>
  <si>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</si>
  <si>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</si>
  <si>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</si>
  <si>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</si>
  <si>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</si>
  <si>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</si>
  <si>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</si>
  <si>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</si>
  <si>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</si>
  <si>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</si>
  <si>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</si>
  <si>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</si>
  <si>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</si>
  <si>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</si>
  <si>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</si>
  <si>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</si>
  <si>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</si>
  <si>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</si>
  <si>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</si>
  <si>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</si>
  <si>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</si>
  <si>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</si>
  <si>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</si>
  <si>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</si>
  <si>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</si>
  <si>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</si>
  <si>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</si>
  <si>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</si>
  <si>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</si>
  <si>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</si>
  <si>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</si>
  <si>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</si>
  <si>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</si>
  <si>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</si>
  <si>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</si>
  <si>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</si>
  <si>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</si>
  <si>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矿山安全</t>
  </si>
  <si>
    <t>2240401</t>
  </si>
  <si>
    <t>2240402</t>
  </si>
  <si>
    <t>2240403</t>
  </si>
  <si>
    <t>2240404</t>
  </si>
  <si>
    <t xml:space="preserve">     煤矿安全监察事务</t>
  </si>
  <si>
    <t>2240405</t>
  </si>
  <si>
    <t xml:space="preserve">     煤矿应急救援事务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</si>
  <si>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</si>
  <si>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</si>
  <si>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</si>
  <si>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</si>
  <si>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</si>
  <si>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</si>
  <si>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</si>
  <si>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</si>
  <si>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</si>
  <si>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</si>
  <si>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</si>
  <si>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</si>
  <si>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</si>
  <si>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</si>
  <si>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</si>
  <si>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</si>
  <si>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</si>
  <si>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</si>
  <si>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</si>
  <si>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</si>
  <si>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</si>
  <si>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</si>
  <si>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</si>
  <si>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</si>
  <si>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</si>
  <si>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</si>
  <si>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</si>
  <si>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</si>
  <si>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</si>
  <si>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</si>
  <si>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</si>
  <si>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</si>
  <si>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</si>
  <si>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</si>
  <si>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</si>
  <si>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</si>
  <si>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</si>
  <si>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</si>
  <si>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</si>
  <si>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</si>
  <si>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</si>
  <si>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</si>
  <si>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</si>
  <si>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</si>
  <si>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</si>
  <si>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</si>
  <si>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</si>
  <si>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</si>
  <si>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</si>
  <si>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</si>
  <si>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</si>
  <si>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</si>
  <si>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</si>
  <si>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</si>
  <si>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</si>
  <si>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</si>
  <si>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</si>
  <si>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</si>
  <si>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</si>
  <si>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</si>
  <si>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</si>
  <si>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</si>
  <si>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</si>
  <si>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</si>
  <si>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</si>
  <si>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</si>
  <si>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</si>
  <si>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省本级一般公共预算支出</t>
  </si>
  <si>
    <t>1-5  2022年富源县县本级一般公共预算政府预算经济分类表（基本支出）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</si>
  <si>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</si>
  <si>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</si>
  <si>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</si>
  <si>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</si>
  <si>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</si>
  <si>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</si>
  <si>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</si>
  <si>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</si>
  <si>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</si>
  <si>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</si>
  <si>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</si>
  <si>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</si>
  <si>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</si>
  <si>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</si>
  <si>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</si>
  <si>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</si>
  <si>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</si>
  <si>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</si>
  <si>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房屋建筑物构建</t>
  </si>
  <si>
    <t xml:space="preserve">  基础设施建设</t>
  </si>
  <si>
    <t xml:space="preserve">  公务用车购置</t>
  </si>
  <si>
    <t xml:space="preserve">  设备购置</t>
  </si>
  <si>
    <t xml:space="preserve">  大型修缮</t>
  </si>
  <si>
    <t xml:space="preserve">  其他资本性支出</t>
  </si>
  <si>
    <t>对事业单位经常性补助</t>
  </si>
  <si>
    <t xml:space="preserve">  工资福利支出</t>
  </si>
  <si>
    <t xml:space="preserve">  商品和服务支出</t>
  </si>
  <si>
    <t>对事业单位资本性补助</t>
  </si>
  <si>
    <t xml:space="preserve">  资本性支出(一)</t>
  </si>
  <si>
    <t>对企业补助</t>
  </si>
  <si>
    <t xml:space="preserve">  费用补贴</t>
  </si>
  <si>
    <t xml:space="preserve">  利息补贴</t>
  </si>
  <si>
    <t>对个人和家庭的补助</t>
  </si>
  <si>
    <t xml:space="preserve">  社会福利和救助</t>
  </si>
  <si>
    <t xml:space="preserve">  助学金</t>
  </si>
  <si>
    <t xml:space="preserve">  离退休费</t>
  </si>
  <si>
    <t xml:space="preserve">  其他对个人和家庭的补助</t>
  </si>
  <si>
    <t>对社会保障基金的补助</t>
  </si>
  <si>
    <t xml:space="preserve">  对社会保险基金的补助</t>
  </si>
  <si>
    <t>债务利息及费用支出</t>
  </si>
  <si>
    <t xml:space="preserve">  国内债务付息</t>
  </si>
  <si>
    <t xml:space="preserve">  国内债务发行费用</t>
  </si>
  <si>
    <t>预备费及预留</t>
  </si>
  <si>
    <t xml:space="preserve">  预备费</t>
  </si>
  <si>
    <t>合计</t>
  </si>
  <si>
    <t>1-6  2022年富源县县本级一般公共预算支出表(县对下转移支付项目)</t>
  </si>
  <si>
    <t>项       目</t>
  </si>
  <si>
    <t>其中：延续项目</t>
  </si>
  <si>
    <t>其中：新增项目</t>
  </si>
  <si>
    <t>一般公共服务支出</t>
  </si>
  <si>
    <t>政协事务</t>
  </si>
  <si>
    <t xml:space="preserve"> 一般行政管理事务</t>
  </si>
  <si>
    <t>政府办公厅（室）及相关机构事务</t>
  </si>
  <si>
    <t>信访事务</t>
  </si>
  <si>
    <t>发展与改革事务</t>
  </si>
  <si>
    <t>其他发展与改革事务支出</t>
  </si>
  <si>
    <t>群众团体事务</t>
  </si>
  <si>
    <t>其他群众团体事务支出</t>
  </si>
  <si>
    <t>党委办公厅（室）及相关机构事务</t>
  </si>
  <si>
    <t>专项业务</t>
  </si>
  <si>
    <t>组织事务</t>
  </si>
  <si>
    <t>统战事务</t>
  </si>
  <si>
    <t>宗教事务</t>
  </si>
  <si>
    <t>其他一般公共服务支出（款）</t>
  </si>
  <si>
    <t>其他一般公共服务支出（项）</t>
  </si>
  <si>
    <t>国防支出</t>
  </si>
  <si>
    <t>国防动员</t>
  </si>
  <si>
    <t>民兵</t>
  </si>
  <si>
    <t>公共安全支出</t>
  </si>
  <si>
    <t>公安</t>
  </si>
  <si>
    <t>行政运行</t>
  </si>
  <si>
    <t>执法办案</t>
  </si>
  <si>
    <t>特别业务</t>
  </si>
  <si>
    <t>司法</t>
  </si>
  <si>
    <t>普法宣传</t>
  </si>
  <si>
    <t>公共法律服务</t>
  </si>
  <si>
    <t>社区矫正</t>
  </si>
  <si>
    <t>其他公共安全支出</t>
  </si>
  <si>
    <t>国家司法救助支出</t>
  </si>
  <si>
    <t>教育支出</t>
  </si>
  <si>
    <t>普通教育</t>
  </si>
  <si>
    <t>学前教育</t>
  </si>
  <si>
    <t>小学教育</t>
  </si>
  <si>
    <t>初中教育</t>
  </si>
  <si>
    <t>高中教育</t>
  </si>
  <si>
    <t>职业教育</t>
  </si>
  <si>
    <t>中等职业教育</t>
  </si>
  <si>
    <t>特殊教育</t>
  </si>
  <si>
    <t>特殊学校教育</t>
  </si>
  <si>
    <t>科学技术支出</t>
  </si>
  <si>
    <t>技术研究与开发</t>
  </si>
  <si>
    <t>其他技术研究与开发支出</t>
  </si>
  <si>
    <t>科学技术普及</t>
  </si>
  <si>
    <t>科技馆站</t>
  </si>
  <si>
    <t>文化旅游教育与传媒支出</t>
  </si>
  <si>
    <t>文化和旅游</t>
  </si>
  <si>
    <t>文化创作与保护</t>
  </si>
  <si>
    <t>其他文化和旅游支出</t>
  </si>
  <si>
    <t>广播电视</t>
  </si>
  <si>
    <t>广播电视事务</t>
  </si>
  <si>
    <t>社会保障和就业支出</t>
  </si>
  <si>
    <t>就业补助</t>
  </si>
  <si>
    <t>就业见习补贴</t>
  </si>
  <si>
    <t>其他就业补助支出</t>
  </si>
  <si>
    <t>抚恤</t>
  </si>
  <si>
    <t>死亡抚恤</t>
  </si>
  <si>
    <t>丧残抚恤</t>
  </si>
  <si>
    <t>在乡复员、退伍军人生活补助</t>
  </si>
  <si>
    <t>义务兵优待</t>
  </si>
  <si>
    <t>农村籍退役士兵老年生活补助</t>
  </si>
  <si>
    <t>其他优抚支出</t>
  </si>
  <si>
    <t>退役安置</t>
  </si>
  <si>
    <t>退役士兵安置</t>
  </si>
  <si>
    <t>军队移交政府的离退休人员安置</t>
  </si>
  <si>
    <t>退役士兵管理教育</t>
  </si>
  <si>
    <t>社会福利</t>
  </si>
  <si>
    <t>儿童福利</t>
  </si>
  <si>
    <t>老年福利</t>
  </si>
  <si>
    <t>残疾人事业</t>
  </si>
  <si>
    <t>残疾人就业</t>
  </si>
  <si>
    <t>残疾人生活和护理补贴</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</si>
  <si>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</si>
  <si>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</si>
  <si>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</si>
  <si>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</si>
  <si>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</si>
  <si>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</si>
  <si>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</si>
  <si>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</si>
  <si>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财政对基本养老保险基金的补助</t>
  </si>
  <si>
    <t>财政对城乡居民基本养老保险基金的补助</t>
  </si>
  <si>
    <t>卫生健康支出</t>
  </si>
  <si>
    <t>基层医疗卫生机构</t>
  </si>
  <si>
    <t>其他基层医疗卫生机构支出</t>
  </si>
  <si>
    <t>公共卫生</t>
  </si>
  <si>
    <t>疾病预防控制机构</t>
  </si>
  <si>
    <t>基本公共卫生服务</t>
  </si>
  <si>
    <t>重大公共卫生专项</t>
  </si>
  <si>
    <t>其他公共卫生支出</t>
  </si>
  <si>
    <t>计划生育事务</t>
  </si>
  <si>
    <t>计划生育服务</t>
  </si>
  <si>
    <t>其他计划生育事务支出</t>
  </si>
  <si>
    <t>医疗救助</t>
  </si>
  <si>
    <t>城乡医疗救助支出</t>
  </si>
  <si>
    <t>优抚对象医疗</t>
  </si>
  <si>
    <t>优抚对象医疗补助</t>
  </si>
  <si>
    <t>节能环保支出</t>
  </si>
  <si>
    <t>可再生能源</t>
  </si>
  <si>
    <t>农林水支出</t>
  </si>
  <si>
    <t>农业农村</t>
  </si>
  <si>
    <t>病虫害控制</t>
  </si>
  <si>
    <t>农产品质量安全</t>
  </si>
  <si>
    <t>农村社会事业</t>
  </si>
  <si>
    <t>其他农业农村支出</t>
  </si>
  <si>
    <t>水利</t>
  </si>
  <si>
    <t>江河湖库水系综合整治</t>
  </si>
  <si>
    <t>农村人畜饮水</t>
  </si>
  <si>
    <t>巩固脱贫衔接乡村振兴</t>
  </si>
  <si>
    <t>其他公共脱贫衔接乡村振兴支出</t>
  </si>
  <si>
    <t>普惠金融发展支出</t>
  </si>
  <si>
    <t>农业保险保费补贴</t>
  </si>
  <si>
    <t>创业担保贷款贴息及奖补</t>
  </si>
  <si>
    <t>其他普惠金融发展支出</t>
  </si>
  <si>
    <t>交通运输支出</t>
  </si>
  <si>
    <t>车辆购置税支出</t>
  </si>
  <si>
    <t>车辆购置税用于农村公路建设支出</t>
  </si>
  <si>
    <t>资源勘探工业信息等支出</t>
  </si>
  <si>
    <t>工业和信息产业监管</t>
  </si>
  <si>
    <t>产业发展</t>
  </si>
  <si>
    <t>商业服务业等支出</t>
  </si>
  <si>
    <t>商业流通事务</t>
  </si>
  <si>
    <t>其他商业流通事务支出</t>
  </si>
  <si>
    <t>金融支出</t>
  </si>
  <si>
    <t>……</t>
  </si>
  <si>
    <t>自然资源海洋气象等支出</t>
  </si>
  <si>
    <t>住房保障支出</t>
  </si>
  <si>
    <t>保障性安居工程支出</t>
  </si>
  <si>
    <t>老旧小区改造</t>
  </si>
  <si>
    <t>粮油物资储备支出</t>
  </si>
  <si>
    <t>灾害防治及应急管理支出</t>
  </si>
  <si>
    <t>应急管理事务</t>
  </si>
  <si>
    <t>安全监管</t>
  </si>
  <si>
    <t>矿山安全</t>
  </si>
  <si>
    <t>其他矿山安全支出</t>
  </si>
  <si>
    <t>自然灾害防治</t>
  </si>
  <si>
    <t>其他自然灾害防治支出</t>
  </si>
  <si>
    <t>自然灾害救灾及恢复重建支出</t>
  </si>
  <si>
    <t>自然灾害救灾补助</t>
  </si>
  <si>
    <t>债务付息支出</t>
  </si>
  <si>
    <t>1-7  2022年富源县分地区税收返还和转移支付预算表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</si>
  <si>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</si>
  <si>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</si>
  <si>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</si>
  <si>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</si>
  <si>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</si>
  <si>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</si>
  <si>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</si>
  <si>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</si>
  <si>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</si>
  <si>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</si>
  <si>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</si>
  <si>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</si>
  <si>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</si>
  <si>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</si>
  <si>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</si>
  <si>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</si>
  <si>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</si>
  <si>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</si>
  <si>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</si>
  <si>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</si>
  <si>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</si>
  <si>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二、预算数</t>
  </si>
  <si>
    <t>1-8  2022年富源县县本级“三公”经费预算财政拨款情况统计表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</si>
  <si>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</si>
  <si>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</si>
  <si>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</si>
  <si>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</si>
  <si>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</si>
  <si>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</si>
  <si>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</si>
  <si>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</si>
  <si>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2022年富源县“三公”经费预算安排3021万元，同比减支94万元，下降3.02%。其中：因公出国（境）费0万元，与2021年相比没有变化；公务接待费1416万元，与2021年相比减支44万元，下降3.01%；公务用车购置及运行费1605万元，与2021年相比减支50万元，下降3.02%。公务用车购置费24万元，与2021年相比减支1万元，公务用车运行费1581万元，与2021年相比49万元，下降3.01%。</t>
  </si>
  <si>
    <t>2-1  2022年富源县政府性基金预算收入情况表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</si>
  <si>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</si>
  <si>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</si>
  <si>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</si>
  <si>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</si>
  <si>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</si>
  <si>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</si>
  <si>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</si>
  <si>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</si>
  <si>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</si>
  <si>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</si>
  <si>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</si>
  <si>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</si>
  <si>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</si>
  <si>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</si>
  <si>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</si>
  <si>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</si>
  <si>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</si>
  <si>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</si>
  <si>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</si>
  <si>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</si>
  <si>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</si>
  <si>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</si>
  <si>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</si>
  <si>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</si>
  <si>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</si>
  <si>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</si>
  <si>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</si>
  <si>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</si>
  <si>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</si>
  <si>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</si>
  <si>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</si>
  <si>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</si>
  <si>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</si>
  <si>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</si>
  <si>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</si>
  <si>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</si>
  <si>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</si>
  <si>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</si>
  <si>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</si>
  <si>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</si>
  <si>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</si>
  <si>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</si>
  <si>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</si>
  <si>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</si>
  <si>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</si>
  <si>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</si>
  <si>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</si>
  <si>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</si>
  <si>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</si>
  <si>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</si>
  <si>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</si>
  <si>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</si>
  <si>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</si>
  <si>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2022年富源县政府性基金预算支出情况表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</si>
  <si>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</si>
  <si>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</si>
  <si>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</si>
  <si>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</si>
  <si>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</si>
  <si>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</si>
  <si>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</si>
  <si>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</si>
  <si>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</si>
  <si>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</si>
  <si>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</si>
  <si>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</si>
  <si>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</si>
  <si>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</si>
  <si>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</si>
  <si>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</si>
  <si>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</si>
  <si>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</si>
  <si>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</si>
  <si>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</si>
  <si>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</si>
  <si>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</si>
  <si>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</si>
  <si>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</si>
  <si>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</si>
  <si>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</si>
  <si>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</si>
  <si>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</si>
  <si>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</si>
  <si>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</si>
  <si>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</si>
  <si>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</si>
  <si>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</si>
  <si>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</si>
  <si>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</si>
  <si>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</si>
  <si>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</si>
  <si>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</si>
  <si>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</si>
  <si>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</si>
  <si>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</si>
  <si>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</si>
  <si>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</si>
  <si>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</si>
  <si>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</si>
  <si>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</si>
  <si>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</si>
  <si>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</si>
  <si>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</si>
  <si>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</si>
  <si>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</si>
  <si>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</si>
  <si>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</si>
  <si>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</si>
  <si>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</si>
  <si>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</si>
  <si>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</si>
  <si>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</si>
  <si>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</si>
  <si>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</si>
  <si>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</si>
  <si>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</si>
  <si>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</si>
  <si>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</si>
  <si>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</si>
  <si>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</si>
  <si>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</si>
  <si>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</si>
  <si>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</si>
  <si>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</si>
  <si>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</si>
  <si>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</si>
  <si>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</si>
  <si>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</si>
  <si>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</si>
  <si>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</si>
  <si>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</si>
  <si>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</si>
  <si>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</si>
  <si>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</si>
  <si>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</si>
  <si>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</si>
  <si>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</si>
  <si>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</si>
  <si>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</si>
  <si>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</si>
  <si>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</si>
  <si>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</si>
  <si>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</si>
  <si>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</si>
  <si>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</si>
  <si>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</si>
  <si>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</si>
  <si>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</si>
  <si>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</si>
  <si>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</si>
  <si>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</si>
  <si>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</si>
  <si>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</si>
  <si>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</si>
  <si>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</si>
  <si>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</si>
  <si>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</si>
  <si>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</si>
  <si>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</si>
  <si>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</si>
  <si>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</si>
  <si>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</si>
  <si>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</si>
  <si>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</si>
  <si>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</si>
  <si>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</si>
  <si>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</si>
  <si>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</si>
  <si>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</si>
  <si>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</si>
  <si>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</si>
  <si>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</si>
  <si>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</si>
  <si>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</si>
  <si>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</si>
  <si>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</si>
  <si>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</si>
  <si>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</si>
  <si>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</si>
  <si>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</si>
  <si>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</si>
  <si>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</si>
  <si>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</si>
  <si>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</si>
  <si>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</si>
  <si>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</si>
  <si>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</si>
  <si>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</si>
  <si>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</si>
  <si>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</si>
  <si>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</si>
  <si>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</si>
  <si>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</si>
  <si>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</si>
  <si>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</si>
  <si>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</si>
  <si>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</si>
  <si>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</si>
  <si>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</si>
  <si>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</si>
  <si>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</si>
  <si>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</si>
  <si>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</si>
  <si>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</si>
  <si>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</si>
  <si>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</si>
  <si>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</si>
  <si>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</si>
  <si>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</si>
  <si>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</si>
  <si>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</si>
  <si>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</si>
  <si>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</si>
  <si>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</si>
  <si>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</si>
  <si>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</si>
  <si>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</si>
  <si>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</si>
  <si>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</si>
  <si>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</si>
  <si>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</si>
  <si>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</si>
  <si>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</si>
  <si>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</si>
  <si>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</si>
  <si>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</si>
  <si>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</si>
  <si>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</si>
  <si>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</si>
  <si>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</si>
  <si>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</si>
  <si>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</si>
  <si>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</si>
  <si>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</si>
  <si>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</si>
  <si>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</si>
  <si>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</si>
  <si>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</si>
  <si>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</si>
  <si>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</si>
  <si>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</si>
  <si>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</si>
  <si>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</si>
  <si>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</si>
  <si>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</si>
  <si>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</si>
  <si>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</si>
  <si>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</si>
  <si>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</si>
  <si>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</si>
  <si>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</si>
  <si>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</si>
  <si>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</si>
  <si>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</si>
  <si>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</si>
  <si>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</si>
  <si>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</si>
  <si>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</si>
  <si>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</si>
  <si>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</si>
  <si>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</si>
  <si>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</si>
  <si>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</si>
  <si>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</si>
  <si>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</si>
  <si>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</si>
  <si>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</si>
  <si>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</si>
  <si>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</si>
  <si>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</si>
  <si>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</si>
  <si>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</si>
  <si>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</si>
  <si>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</si>
  <si>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</si>
  <si>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</si>
  <si>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</si>
  <si>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</si>
  <si>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</si>
  <si>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</si>
  <si>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</si>
  <si>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</si>
  <si>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</si>
  <si>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</si>
  <si>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</si>
  <si>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</si>
  <si>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</si>
  <si>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</si>
  <si>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</si>
  <si>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</si>
  <si>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</si>
  <si>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</si>
  <si>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</si>
  <si>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</si>
  <si>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</si>
  <si>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</si>
  <si>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</si>
  <si>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</si>
  <si>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</si>
  <si>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</si>
  <si>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</si>
  <si>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</si>
  <si>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</si>
  <si>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</si>
  <si>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</si>
  <si>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</si>
  <si>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</si>
  <si>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</si>
  <si>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</si>
  <si>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</si>
  <si>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</si>
  <si>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</si>
  <si>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</si>
  <si>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</si>
  <si>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</si>
  <si>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</si>
  <si>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</si>
  <si>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</si>
  <si>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</si>
  <si>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</si>
  <si>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</si>
  <si>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</si>
  <si>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</si>
  <si>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</si>
  <si>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</si>
  <si>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</si>
  <si>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</si>
  <si>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</si>
  <si>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</si>
  <si>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</si>
  <si>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</si>
  <si>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</si>
  <si>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</si>
  <si>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</si>
  <si>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</si>
  <si>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</si>
  <si>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</si>
  <si>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</si>
  <si>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</si>
  <si>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</si>
  <si>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</si>
  <si>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</si>
  <si>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</si>
  <si>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</si>
  <si>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</si>
  <si>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</si>
  <si>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</si>
  <si>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</si>
  <si>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</si>
  <si>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</si>
  <si>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</si>
  <si>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</si>
  <si>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</si>
  <si>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</si>
  <si>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</si>
  <si>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</si>
  <si>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</si>
  <si>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</si>
  <si>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</si>
  <si>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</si>
  <si>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</si>
  <si>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</si>
  <si>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</si>
  <si>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</si>
  <si>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</si>
  <si>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</si>
  <si>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</si>
  <si>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</si>
  <si>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</si>
  <si>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</si>
  <si>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</si>
  <si>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</si>
  <si>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</si>
  <si>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</si>
  <si>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</si>
  <si>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</si>
  <si>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</si>
  <si>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</si>
  <si>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</si>
  <si>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</si>
  <si>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</si>
  <si>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</si>
  <si>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</si>
  <si>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</si>
  <si>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</si>
  <si>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</si>
  <si>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</si>
  <si>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</si>
  <si>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</si>
  <si>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</si>
  <si>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</si>
  <si>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</si>
  <si>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</si>
  <si>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</si>
  <si>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</si>
  <si>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</si>
  <si>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</si>
  <si>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</si>
  <si>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</si>
  <si>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</si>
  <si>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</si>
  <si>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</si>
  <si>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</si>
  <si>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</si>
  <si>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</si>
  <si>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</si>
  <si>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</si>
  <si>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</si>
  <si>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</si>
  <si>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</si>
  <si>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</si>
  <si>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</si>
  <si>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</si>
  <si>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</si>
  <si>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</si>
  <si>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</si>
  <si>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</si>
  <si>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</si>
  <si>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</si>
  <si>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</si>
  <si>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</si>
  <si>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</si>
  <si>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</si>
  <si>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</si>
  <si>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</si>
  <si>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</si>
  <si>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</si>
  <si>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</si>
  <si>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</si>
  <si>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</si>
  <si>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</si>
  <si>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</si>
  <si>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</si>
  <si>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</si>
  <si>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</si>
  <si>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</si>
  <si>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</si>
  <si>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</si>
  <si>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</si>
  <si>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</si>
  <si>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</si>
  <si>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</si>
  <si>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</si>
  <si>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</si>
  <si>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</si>
  <si>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</si>
  <si>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</si>
  <si>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</si>
  <si>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</si>
  <si>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</si>
  <si>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</si>
  <si>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</si>
  <si>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</si>
  <si>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</si>
  <si>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</si>
  <si>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</si>
  <si>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</si>
  <si>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</si>
  <si>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</si>
  <si>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</si>
  <si>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</si>
  <si>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</si>
  <si>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</si>
  <si>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</si>
  <si>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</si>
  <si>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</si>
  <si>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</si>
  <si>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</si>
  <si>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</si>
  <si>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</si>
  <si>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</si>
  <si>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</si>
  <si>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</si>
  <si>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</si>
  <si>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</si>
  <si>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</si>
  <si>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</si>
  <si>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</si>
  <si>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</si>
  <si>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</si>
  <si>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</si>
  <si>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</si>
  <si>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</si>
  <si>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</si>
  <si>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</si>
  <si>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</si>
  <si>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</si>
  <si>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</si>
  <si>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</si>
  <si>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</si>
  <si>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</si>
  <si>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</si>
  <si>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</si>
  <si>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</si>
  <si>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</si>
  <si>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</si>
  <si>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</si>
  <si>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</si>
  <si>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</si>
  <si>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</si>
  <si>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</si>
  <si>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</si>
  <si>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</si>
  <si>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</si>
  <si>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</si>
  <si>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全省政府性基金支出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</si>
  <si>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</si>
  <si>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</si>
  <si>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</si>
  <si>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</si>
  <si>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</si>
  <si>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</si>
  <si>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</si>
  <si>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</si>
  <si>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</si>
  <si>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</si>
  <si>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</si>
  <si>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</si>
  <si>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</si>
  <si>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</si>
  <si>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省本级政府性基金预算收入</t>
  </si>
  <si>
    <t xml:space="preserve">   政府性基金补助收入</t>
  </si>
  <si>
    <t xml:space="preserve">     政府性基金上解收入</t>
  </si>
  <si>
    <t>2-4  2022年县本级政府性基金预算支出情况表</t>
  </si>
  <si>
    <t>类</t>
  </si>
  <si>
    <t>省本级政府性基金支出</t>
  </si>
  <si>
    <t>2300401</t>
  </si>
  <si>
    <t xml:space="preserve">     政府性基金补助支出</t>
  </si>
  <si>
    <t>203308</t>
  </si>
  <si>
    <t>23011</t>
  </si>
  <si>
    <t xml:space="preserve">   地方政府专项债务转贷支出</t>
  </si>
  <si>
    <t>上年结转对应安排支出</t>
  </si>
  <si>
    <t>2-5  2022年富源县县本级政府性基金支出表(县对下转移支付)</t>
  </si>
  <si>
    <t>本年支出小计</t>
  </si>
  <si>
    <t>3-1  2022年富源县国有资本经营收入预算情况表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</si>
  <si>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</si>
  <si>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</si>
  <si>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</si>
  <si>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</si>
  <si>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</si>
  <si>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</si>
  <si>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</si>
  <si>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</si>
  <si>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</si>
  <si>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</si>
  <si>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</si>
  <si>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</si>
  <si>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</si>
  <si>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</si>
  <si>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</si>
  <si>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</si>
  <si>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</si>
  <si>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</si>
  <si>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</si>
  <si>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</si>
  <si>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</si>
  <si>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</si>
  <si>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</si>
  <si>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</si>
  <si>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</si>
  <si>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</si>
  <si>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</si>
  <si>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</si>
  <si>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</si>
  <si>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</si>
  <si>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</si>
  <si>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</si>
  <si>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</si>
  <si>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</si>
  <si>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</si>
  <si>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</si>
  <si>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</si>
  <si>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</si>
  <si>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3-2  2022年富源县国有资本经营支出预算情况表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</si>
  <si>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</si>
  <si>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</si>
  <si>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</si>
  <si>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</si>
  <si>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</si>
  <si>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</si>
  <si>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</si>
  <si>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</si>
  <si>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</si>
  <si>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</si>
  <si>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</si>
  <si>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</si>
  <si>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</si>
  <si>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</si>
  <si>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</si>
  <si>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</si>
  <si>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</si>
  <si>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</si>
  <si>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</si>
  <si>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</si>
  <si>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</si>
  <si>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</si>
  <si>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</si>
  <si>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</si>
  <si>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</si>
  <si>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</si>
  <si>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</si>
  <si>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</si>
  <si>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</si>
  <si>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</si>
  <si>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</si>
  <si>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</si>
  <si>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</si>
  <si>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</si>
  <si>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2022年县本级国有资本经营支出预算情况表</t>
  </si>
  <si>
    <t>项   目</t>
  </si>
  <si>
    <t xml:space="preserve">    "三供一业"移交补助支出</t>
  </si>
  <si>
    <t xml:space="preserve">   其他金融国有资本经营预算支出</t>
  </si>
  <si>
    <t>省本级国有资本经营支出</t>
  </si>
  <si>
    <t>3-5  2022年富源县县本级国有资本经营预算转移支付表（分地区）</t>
  </si>
  <si>
    <t>地  区</t>
  </si>
  <si>
    <t>预算数</t>
  </si>
  <si>
    <t>曲靖市富源县</t>
  </si>
  <si>
    <t>合  计</t>
  </si>
  <si>
    <t>3-6  2022年富源县县本级国有资本经营预算转移支付表（分项目）</t>
  </si>
  <si>
    <t>项目名称</t>
  </si>
  <si>
    <t>解决历史遗留问题及改革成本支出</t>
  </si>
  <si>
    <t>国有企业退休人员社会化管理补助支出</t>
  </si>
  <si>
    <t>4-1  2022年富源县社会保险基金收入预算情况表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</si>
  <si>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</si>
  <si>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</si>
  <si>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</si>
  <si>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</si>
  <si>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</si>
  <si>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</si>
  <si>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</si>
  <si>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</si>
  <si>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</si>
  <si>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</si>
  <si>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</si>
  <si>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</si>
  <si>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</si>
  <si>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</si>
  <si>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</si>
  <si>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</si>
  <si>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</si>
  <si>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</si>
  <si>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2022年富源县社会保险基金支出预算情况表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</si>
  <si>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</si>
  <si>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</si>
  <si>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</si>
  <si>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</si>
  <si>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</si>
  <si>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</si>
  <si>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</si>
  <si>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</si>
  <si>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</si>
  <si>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</si>
  <si>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</si>
  <si>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</si>
  <si>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</si>
  <si>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</si>
  <si>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2022年县本级社会保险基金收入预算情况表</t>
  </si>
  <si>
    <t>4-4  2022年富源县县本级社会保险基金支出预算情况表</t>
  </si>
  <si>
    <t>没有数据，省级不经办</t>
  </si>
  <si>
    <t>5-1  云南省曲靖市富源县2021年地方政府债务限额及余额预算情况表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</si>
  <si>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</si>
  <si>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</si>
  <si>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</si>
  <si>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</si>
  <si>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</si>
  <si>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</si>
  <si>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</si>
  <si>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</si>
  <si>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</si>
  <si>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</si>
  <si>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</si>
  <si>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</si>
  <si>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</si>
  <si>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云南省合计</t>
  </si>
  <si>
    <t xml:space="preserve">  一、云南省本级</t>
  </si>
  <si>
    <t xml:space="preserve"> 二、曲靖市下级合计</t>
  </si>
  <si>
    <t>（一）富源县</t>
  </si>
  <si>
    <t>注：1.本表反映上一年度本地区、本级及分地区地方政府债务限额及余额预计执行数。</t>
  </si>
  <si>
    <t xml:space="preserve">    2.本表由县级以上地方各级财政部门在本级人民代表大会批准预算后二十日内公开。</t>
  </si>
  <si>
    <t>曲靖市富源县2021年地方政府债务限额及余额预算情况表</t>
  </si>
  <si>
    <t xml:space="preserve"> 曲靖市</t>
  </si>
  <si>
    <t xml:space="preserve">    曲靖市本级</t>
  </si>
  <si>
    <t>富源县</t>
  </si>
  <si>
    <t>5-2  云南省曲靖市富源县2021年地方政府一般债务余额情况表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</si>
  <si>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</si>
  <si>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</si>
  <si>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</si>
  <si>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</si>
  <si>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</si>
  <si>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</si>
  <si>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</si>
  <si>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</si>
  <si>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</si>
  <si>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</si>
  <si>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</si>
  <si>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</si>
  <si>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云南省曲靖市富源县本级2021年地方政府一般债务余额情况表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</si>
  <si>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</si>
  <si>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</si>
  <si>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</si>
  <si>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云南省曲靖市富源县2021年地方政府专项债务余额情况表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</si>
  <si>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</si>
  <si>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</si>
  <si>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</si>
  <si>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</si>
  <si>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</si>
  <si>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</si>
  <si>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</si>
  <si>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</si>
  <si>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云南省曲靖市富源县本级2021年地方政府专项债务余额情况表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</si>
  <si>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</si>
  <si>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</si>
  <si>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</si>
  <si>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云南省曲靖市富源县地方政府债券发行及还本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</si>
  <si>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</si>
  <si>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</si>
  <si>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</si>
  <si>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</si>
  <si>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</si>
  <si>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</si>
  <si>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</si>
  <si>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</si>
  <si>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</si>
  <si>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</si>
  <si>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</si>
  <si>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</si>
  <si>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</si>
  <si>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</si>
  <si>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</si>
  <si>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</si>
  <si>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</si>
  <si>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</si>
  <si>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</si>
  <si>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</si>
  <si>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</si>
  <si>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</si>
  <si>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</si>
  <si>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</si>
  <si>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</si>
  <si>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</si>
  <si>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</si>
  <si>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</si>
  <si>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</si>
  <si>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</si>
  <si>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</si>
  <si>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云南省曲靖市富源县2022年地方政府债务限额提前下达情况表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</si>
  <si>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</si>
  <si>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</si>
  <si>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</si>
  <si>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</si>
  <si>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</si>
  <si>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</si>
  <si>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云南省曲靖市富源县2022年年初新增地方政府债券资金安排表</t>
  </si>
  <si>
    <t>序号</t>
  </si>
  <si>
    <t>项目类型</t>
  </si>
  <si>
    <t>项目主管部门</t>
  </si>
  <si>
    <t>债券性质</t>
  </si>
  <si>
    <t>债券规模</t>
  </si>
  <si>
    <t>曲靖市富源工业园区标准厂房及配套基础设施建设项目</t>
  </si>
  <si>
    <t xml:space="preserve">市政设施
</t>
  </si>
  <si>
    <t>富源县工业园区管理委员会</t>
  </si>
  <si>
    <t xml:space="preserve">
专项债券</t>
  </si>
  <si>
    <t>宣威至富源高速公路</t>
  </si>
  <si>
    <t>政府收费公路</t>
  </si>
  <si>
    <t>富源县交通运输局</t>
  </si>
  <si>
    <t>专项债券</t>
  </si>
  <si>
    <t>注：本表反映本级当年提前下达的新增地方政府债券资金使用安排，由县级以上地方各级财政部门在本级人民代表大会批准预算后二十日内公开。</t>
  </si>
  <si>
    <t>6-1   2022年省级重大政策和重点项目绩效目标表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</si>
  <si>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</si>
  <si>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</si>
  <si>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</si>
  <si>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</si>
  <si>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</si>
  <si>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</si>
  <si>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</si>
  <si>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</si>
  <si>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</si>
  <si>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</si>
  <si>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富源县自然资源局</t>
  </si>
  <si>
    <t>富源县国土空间规划编制经费</t>
  </si>
  <si>
    <t>全面启动富源县国土空间规划编制，初步建立“五级三类”国土空间规划体系，初步建立“多规合一”的规划编制审批体系、实施监督体系、法规政策体系、技术标准体系。</t>
  </si>
  <si>
    <t>产出指标</t>
  </si>
  <si>
    <t>数量指标</t>
  </si>
  <si>
    <t>全面开展富源县国土空间规划（2021-2025年）编制</t>
  </si>
  <si>
    <t>90</t>
  </si>
  <si>
    <t>%</t>
  </si>
  <si>
    <t>定量指标</t>
  </si>
  <si>
    <t>全县范围内所有地域</t>
  </si>
  <si>
    <t>效益指标</t>
  </si>
  <si>
    <t>社会效益指标</t>
  </si>
  <si>
    <t>建立“多规合一”的规划编制审批体系、实施监督体系、法规政策体系、技术标准体系</t>
  </si>
  <si>
    <t>定性指标</t>
  </si>
  <si>
    <t>全县所有地区及人口</t>
  </si>
  <si>
    <t>满意度指标</t>
  </si>
  <si>
    <t>服务对象满意度指标</t>
  </si>
  <si>
    <t>富源县全体人民及企事业单位</t>
  </si>
  <si>
    <t>富源县全体人民及企事业单位满意度</t>
  </si>
  <si>
    <t>富源县林业和草原局</t>
  </si>
  <si>
    <t xml:space="preserve"> 生态护林员项目补助资金</t>
  </si>
  <si>
    <t xml:space="preserve"> 2022年富源县建档立卡贫困人口生态护林员425人，生态护林员每年每人补助8000.00元，带动增加贫困人口收入团3400000.00元，生态护林员管护林区生态环境改善明显，</t>
  </si>
  <si>
    <t>富源县建档立卡贫困人口生态护林员575人</t>
  </si>
  <si>
    <t/>
  </si>
  <si>
    <t>425人</t>
  </si>
  <si>
    <t>人</t>
  </si>
  <si>
    <t>贫困人口生态护林员扶贫实话方案</t>
  </si>
  <si>
    <t>经济效益指标</t>
  </si>
  <si>
    <t>生态效益批标</t>
  </si>
  <si>
    <t>90%</t>
  </si>
  <si>
    <t>平方米</t>
  </si>
  <si>
    <t>生态护林员管护林区环境情况是否明显</t>
  </si>
  <si>
    <t>受益群众满意度</t>
  </si>
  <si>
    <t>人次</t>
  </si>
  <si>
    <t>服务对象满意度</t>
  </si>
  <si>
    <t xml:space="preserve"> 资源环境科专款</t>
  </si>
  <si>
    <t xml:space="preserve"> 自然灾害救灾春冬救助专项资金</t>
  </si>
  <si>
    <t>1.按照《自然灾害救助条例》、《国家自然灾害救助应急预案》《财政部 应急管理不关于印发〈中央自然灾害救灾资金管理暂行办法〉的通知》等规定，支持做好灾区受灾群众冬春期间口粮、饮水、衣被、取暖、医疗等基本生活救助，维护社会稳定；
2.及时足额发放中央冬春救灾资金，确保冬春期间受灾群众基本生活和安全温暖过冬。</t>
  </si>
  <si>
    <t>救助对象人数（人次）</t>
  </si>
  <si>
    <t>168914</t>
  </si>
  <si>
    <t>人/人次</t>
  </si>
  <si>
    <t>反映应保尽保、应救尽救对象的人数（人次）情况。</t>
  </si>
  <si>
    <t>政策宣传单发放数量</t>
  </si>
  <si>
    <t>13200</t>
  </si>
  <si>
    <t>份</t>
  </si>
  <si>
    <t>反映补助政策宣传单的发放数量情况。</t>
  </si>
  <si>
    <t>质量指标</t>
  </si>
  <si>
    <t>救助对象认定准确率</t>
  </si>
  <si>
    <t>100</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</si>
  <si>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</si>
  <si>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</si>
  <si>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</si>
  <si>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</si>
  <si>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</si>
  <si>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救助事项公示度</t>
  </si>
  <si>
    <t>反映救助事项在特定办事大厅、官网、媒体或其他渠道按规定进行公示的情况。
救助事项公示度=按规定公布事项数/按规定应公布事项数*100%</t>
  </si>
  <si>
    <t>时效指标</t>
  </si>
  <si>
    <t>救助发放及时率</t>
  </si>
  <si>
    <t>反映发放单位及时发放救助资金的情况。
救助发放及时率=时限内发放救助资金额/应发放救助资金额*100%</t>
  </si>
  <si>
    <t>转办督办时限</t>
  </si>
  <si>
    <t>8</t>
  </si>
  <si>
    <t>小时</t>
  </si>
  <si>
    <t>反映接到相关投诉等报告的转办督办时限情况。</t>
  </si>
  <si>
    <t>政策知晓率</t>
  </si>
  <si>
    <t>反映救助政策的宣传效果情况。
政策知晓率=调查中救助政策知晓人数/调查总人数*100%</t>
  </si>
  <si>
    <t>生活状况改善</t>
  </si>
  <si>
    <t>反映救助促进受助对象生活状况的改善情况。</t>
  </si>
  <si>
    <t>救助对象满意度</t>
  </si>
  <si>
    <t>98</t>
  </si>
  <si>
    <t>反映获救助对象的满意程度。
救助对象满意度=调查中满意和较满意的获救助人员数/调查总人数*100%</t>
  </si>
  <si>
    <t>自然灾害救灾救助专项资金</t>
  </si>
  <si>
    <t xml:space="preserve"> 地质灾害防治专项资金</t>
  </si>
  <si>
    <t>完成全县范围内涉及地质灾害隐患点安全治理及防治</t>
  </si>
  <si>
    <t>重点城镇地质灾害防治效果调查与风险评估</t>
  </si>
  <si>
    <t>低风险</t>
  </si>
  <si>
    <t>是/否</t>
  </si>
  <si>
    <t>组织实施大型及以上地质灾害治理工程数量</t>
  </si>
  <si>
    <t>&gt;=</t>
  </si>
  <si>
    <t>1</t>
  </si>
  <si>
    <t>个</t>
  </si>
  <si>
    <t>实施地质灾害搬迁避让数量</t>
  </si>
  <si>
    <t>30</t>
  </si>
  <si>
    <t>户</t>
  </si>
  <si>
    <t>地质灾害专业监测预警点</t>
  </si>
  <si>
    <t>1：5万地质灾害详细调查（处）</t>
  </si>
  <si>
    <t>=</t>
  </si>
  <si>
    <t>按照设计完成工程量</t>
  </si>
  <si>
    <t>100%</t>
  </si>
  <si>
    <t>按合同规定限期完成项目各项任务</t>
  </si>
  <si>
    <t>95</t>
  </si>
  <si>
    <t>治理工程保护财产</t>
  </si>
  <si>
    <t>6400</t>
  </si>
  <si>
    <t>元</t>
  </si>
  <si>
    <t>地质灾害预警预报能力较过去五年</t>
  </si>
  <si>
    <t>提升</t>
  </si>
  <si>
    <t>地质灾害应急排危除险及时性较过去五年</t>
  </si>
  <si>
    <t>提高</t>
  </si>
  <si>
    <t>地质灾害隐患识别能力较过去五年</t>
  </si>
  <si>
    <t>治理工程保护人员</t>
  </si>
  <si>
    <t>634户/人</t>
  </si>
  <si>
    <t>人(户)</t>
  </si>
  <si>
    <t>实现项目工程治理效果</t>
  </si>
  <si>
    <t>达到经批准市级确定的防灾减灾效果，工程完工验收合格率100%</t>
  </si>
  <si>
    <t>监测预警曲地质灾害防范能力</t>
  </si>
  <si>
    <t>实施群众防灾减灾参与度</t>
  </si>
  <si>
    <t>85%</t>
  </si>
  <si>
    <t>群众满意度</t>
  </si>
  <si>
    <t>95%</t>
  </si>
  <si>
    <t xml:space="preserve"> 林业发展专项资金</t>
  </si>
  <si>
    <t>严格保护、科学管理，优化森林结构，提高森林质量，增强森林生态功能</t>
  </si>
  <si>
    <t>天保工程区森林资源管护面积（万亩）</t>
  </si>
  <si>
    <t>1093.56</t>
  </si>
  <si>
    <t>万亩</t>
  </si>
  <si>
    <t>天保工程区外天然商品林森林资源管护面积（万亩）</t>
  </si>
  <si>
    <t>38.02</t>
  </si>
  <si>
    <t>国家级公益林管护面积（万亩）</t>
  </si>
  <si>
    <t>617.6</t>
  </si>
  <si>
    <t>造林面积（万亩）</t>
  </si>
  <si>
    <t>0.7</t>
  </si>
  <si>
    <t>森林抚育面积（万亩）</t>
  </si>
  <si>
    <t>0.8</t>
  </si>
  <si>
    <t>政策到期上一轮退耕还林生态林面积</t>
  </si>
  <si>
    <t>8.53</t>
  </si>
  <si>
    <t>亩</t>
  </si>
  <si>
    <t>退耕还湿面积（万亩）</t>
  </si>
  <si>
    <t>0.43</t>
  </si>
  <si>
    <t>造林完成合格面积率</t>
  </si>
  <si>
    <t>85</t>
  </si>
  <si>
    <t>森林抚育质量合格率</t>
  </si>
  <si>
    <t>森林火灾受害率</t>
  </si>
  <si>
    <t>0.09</t>
  </si>
  <si>
    <t>主要林业有害生物成灾率</t>
  </si>
  <si>
    <t>0.4</t>
  </si>
  <si>
    <t>天然林和国家级公益林管护当前任务完成率</t>
  </si>
  <si>
    <t>造林当前任务完成率</t>
  </si>
  <si>
    <t>80</t>
  </si>
  <si>
    <t>森林抚育当前任务完成率</t>
  </si>
  <si>
    <t>成本指标</t>
  </si>
  <si>
    <t>天然林国有林管护中央财政补助标准</t>
  </si>
  <si>
    <t>10</t>
  </si>
  <si>
    <t>元/亩</t>
  </si>
  <si>
    <t>天然林集体和个人地方公益林管护中央财政补助标准</t>
  </si>
  <si>
    <t>3</t>
  </si>
  <si>
    <t>国有天然商品林停伐管护中央财政补助标准</t>
  </si>
  <si>
    <t>集体和个人天然商品林停伐管护中央财政补助标准</t>
  </si>
  <si>
    <t>16</t>
  </si>
  <si>
    <t>国有国家级公益林管护补助标准</t>
  </si>
  <si>
    <t>集体和个人国家级公益林管护补助标准</t>
  </si>
  <si>
    <t>林业贷款年贴息率</t>
  </si>
  <si>
    <t>天保工程提供管护岗位</t>
  </si>
  <si>
    <t>2577</t>
  </si>
  <si>
    <t>国家级公益林提供管护岗位</t>
  </si>
  <si>
    <t>4252</t>
  </si>
  <si>
    <t>造林和森林抚育带动就业人数</t>
  </si>
  <si>
    <t>460</t>
  </si>
  <si>
    <t>生态效益指标</t>
  </si>
  <si>
    <t>林业有害生物防治无公害防治率</t>
  </si>
  <si>
    <t>森林、湿地生态系统生态效益发挥</t>
  </si>
  <si>
    <t>明显</t>
  </si>
  <si>
    <t>可持续影响指标</t>
  </si>
  <si>
    <t>林业产地监控稳定发展可持续影响</t>
  </si>
  <si>
    <t>森林、湿地、荒漠生态系统功能改善可持续影响</t>
  </si>
  <si>
    <t>林区职工、周边群众满意度</t>
  </si>
  <si>
    <t>应急管理信息化平台建设回购经费</t>
  </si>
  <si>
    <t xml:space="preserve"> 按照项目资金预算要求，确保非煤矿山电子化管理和安全生产工作运转正常，保证矿山安全监管。</t>
  </si>
  <si>
    <t>光纤数量</t>
  </si>
  <si>
    <t>41</t>
  </si>
  <si>
    <t>条</t>
  </si>
  <si>
    <t>设备运转使用率</t>
  </si>
  <si>
    <t>网络运行时间</t>
  </si>
  <si>
    <t>2022.1-12</t>
  </si>
  <si>
    <t>日</t>
  </si>
  <si>
    <t>提高应急指挥效率，防范重大风险</t>
  </si>
  <si>
    <t>效果明显</t>
  </si>
  <si>
    <t>控制了滥采，复绿了矿山</t>
  </si>
  <si>
    <t>确保社会生产安全，保证社会</t>
  </si>
  <si>
    <t>城市居民满意度</t>
  </si>
  <si>
    <t>债务管理科</t>
  </si>
  <si>
    <t xml:space="preserve"> 融资平台公司地方政府隐性债务还本付息专项资金</t>
  </si>
  <si>
    <t>防范化解降低债务风险，维护地方金融秩序稳定，维护地方政府信誉。</t>
  </si>
  <si>
    <t>按时足额完成，防范化解降低债务风险，维护地方金融秩序稳定，维护地方政府信誉。</t>
  </si>
  <si>
    <t>足额拨付</t>
  </si>
  <si>
    <t>2022年底按目标完成</t>
  </si>
  <si>
    <t xml:space="preserve"> 防范化解降低债务风险，维护地方金融秩序稳定，维护地方政府信誉。</t>
  </si>
  <si>
    <t>按时足额拨付</t>
  </si>
  <si>
    <t>其他自平衡专项债券付息专项资金</t>
  </si>
  <si>
    <t>化解降低债务风险，维护地方金融秩序稳定，维护地方政府信誉。</t>
  </si>
  <si>
    <t>及时支付</t>
  </si>
  <si>
    <t>及时支付专项债券利息，防范化解降低债务风险，维护地方金融秩序稳定</t>
  </si>
  <si>
    <t>及时支付专项债券利息，防范化解降低债务风险，维护地方金融秩序</t>
  </si>
  <si>
    <t>年</t>
  </si>
  <si>
    <t>专项债券付息专项资金</t>
  </si>
  <si>
    <t>防范化解地方政府债务风险，维护地方金融市场秩序稳定，提高政府信誉。</t>
  </si>
  <si>
    <t>是否及时支付</t>
  </si>
  <si>
    <t>是否及时支付，防范化解地方政府债务风险，维护地方金融市场秩序稳定</t>
  </si>
  <si>
    <t>是否及时支付，防范化解地方政府债务风险，维护地方金融市场秩序稳定空</t>
  </si>
  <si>
    <t xml:space="preserve">  富源县人民政府办公室</t>
  </si>
  <si>
    <t>三办三服务专项资金</t>
  </si>
  <si>
    <t>保证”三办三服务“工作顺利开展</t>
  </si>
  <si>
    <t>三办三服务经费</t>
  </si>
  <si>
    <t>430</t>
  </si>
  <si>
    <t>万元</t>
  </si>
  <si>
    <t>三办三服务</t>
  </si>
  <si>
    <t xml:space="preserve"> 富源县公安局</t>
  </si>
  <si>
    <t xml:space="preserve"> 经费补助资金</t>
  </si>
  <si>
    <t>一、深化维稳机制，社会大局更加平稳；二、深化侦查机制，社会治安更加优化；三、深化治安防控机制，防控工作更加有力；四，深化放管服机制，人民群众的安全感、满意度大幅度提升；五、深化扫黑除恶机制，平安城市管控力度更加强劲；六、深化队伍管理长效机制，内生动力更加强劲。</t>
  </si>
  <si>
    <t>全局各部门经费保障</t>
  </si>
  <si>
    <t>50</t>
  </si>
  <si>
    <t>根据富源县公安局党委关于增加各部门经费的统筹保障情况的通知、根据富源县人民政府文件精神</t>
  </si>
  <si>
    <t>增加派出所的执法办案经费保障</t>
  </si>
  <si>
    <t>加大经费的投入，有效缓解了经费保障的困难局面，提升了执法办案的业务能力和水平，提高了人民群众的安全感、满意度</t>
  </si>
  <si>
    <t>群众安全感、满意度，社会治安稳定，人民群众对我县执法环境的满意度</t>
  </si>
  <si>
    <t>中央政法转移专项资金</t>
  </si>
  <si>
    <t>全市公安机关进一步加强执法，装备水平及社会治安防控体系能力建设，有效开展反恐、反邪等维护稳定工作，防止恐怖事件、严重暴力事件发生，防止邪教组织做大成势、滋生事端；有效开展违法犯罪预防、侦查工作，确保全市社会秩序稳定、经济秩序稳定；有效开展公安行政管理工作，深化“放管服”改革，提升服务水平；有效管理集会、游行、示威活动及大型活动安全保卫等工作，确保各种活动安全有序举行，杜绝重大活动安全事故发生，积极开展禁毒宣传并组织抓好禁种、禁吸毒品工作，防止辖区毒情蔓延；积极侦办涉金额违法犯罪，维护辖区经济秩序，最大限度挽回国家、集体和个人损失。</t>
  </si>
  <si>
    <t>全市公安机关侦办（查处）各类案件数量</t>
  </si>
  <si>
    <t>3.5万</t>
  </si>
  <si>
    <t>起</t>
  </si>
  <si>
    <t>全市八类命案破案率</t>
  </si>
  <si>
    <t>八类案件包括故意杀人、强奸、抢劫等案件</t>
  </si>
  <si>
    <t>公安机关为国家、集体、人民挽回经济损失</t>
  </si>
  <si>
    <t>1.5亿</t>
  </si>
  <si>
    <t>通过该项资金的投入，增加基层经费保障，弥补基层经费紧张的状态，有助于更好加强打击各类违法犯罪，挽回人民群众的经济损失。</t>
  </si>
  <si>
    <t>社会公众对禁毒工作的认知度</t>
  </si>
  <si>
    <t>通过加大宣传力度，同时打击违法犯罪活动，使社会对禁毒工作的认知度提高。</t>
  </si>
  <si>
    <t>重大活动安全保卫发生重大事故次数</t>
  </si>
  <si>
    <t>0</t>
  </si>
  <si>
    <t>深化“放管服”改革，提高服务水平，有效管理集会、游行、示威活动及大型活动安全保卫工作，确保活动安全有序进行，杜绝重大活动安全事故发生。</t>
  </si>
  <si>
    <t>信息化和公安装备建设提升公安机关维护国家安全和社会稳定的能力</t>
  </si>
  <si>
    <t>稳步增长</t>
  </si>
  <si>
    <t>达标</t>
  </si>
  <si>
    <t>提高我局信息化管理的能力和水平，为进一步打击各种违法犯罪提供支撑，提升公安机关维护国家安全和社会稳定的能力</t>
  </si>
  <si>
    <t>通过打击各种违法犯罪活动，大大提升人民群众的安全感满意度，提高了人民群众对公安机关工作的满意度。</t>
  </si>
  <si>
    <t xml:space="preserve"> 富源县机关事务服务中心</t>
  </si>
  <si>
    <t xml:space="preserve">     机关事务工作经费</t>
  </si>
  <si>
    <t xml:space="preserve"> 严格按照年度机关事务服务工作安排，统筹资金，精打细算，进一步提升机关事务管理服务工作，有效保证机关办公、公务用车、公务接待、保卫保洁、公共节能等工作的有序运转。</t>
  </si>
  <si>
    <t>机关事务服务工作完成质量</t>
  </si>
  <si>
    <t>反映社会公众对部门（单位）履职情况的满意程度。</t>
  </si>
  <si>
    <t>部门运转</t>
  </si>
  <si>
    <t>正常运转</t>
  </si>
  <si>
    <t>反映部门（单位）正常运转情况。</t>
  </si>
  <si>
    <t>反映服务对象对部门（单位）履职情况的满意程度。</t>
  </si>
  <si>
    <t>富源县市场监督管理局</t>
  </si>
  <si>
    <t xml:space="preserve">  食品安全检测专项资金</t>
  </si>
  <si>
    <t>加强食品安全监管。巩固“国家食品安全示范城市”创建成果，加强食品小作坊、小摊贩和农村自办宴席监管备案。配合国家、省、市局开展各级各类食品安全监督抽检，组织开展好县级食品安全抽检，加大网络餐饮服务食品安全监管力度。全面推进餐饮服务量化分级管理和“明厨亮灶”工程，2022年完成餐饮单位“明厨亮灶”85%以上。</t>
  </si>
  <si>
    <t>食品（含保健食品）抽样检验批次</t>
  </si>
  <si>
    <t>1200</t>
  </si>
  <si>
    <t>批次</t>
  </si>
  <si>
    <t>食品生产加工环节监管企业数</t>
  </si>
  <si>
    <t>48</t>
  </si>
  <si>
    <t>家</t>
  </si>
  <si>
    <t>抽检工作人员培训覆盖率</t>
  </si>
  <si>
    <t>食品抽检不合格食品核查处置率</t>
  </si>
  <si>
    <t>食品生产加工环节监管企业覆盖率</t>
  </si>
  <si>
    <t>重大食品案件查办率</t>
  </si>
  <si>
    <t>任务完成时间</t>
  </si>
  <si>
    <t>2022年12月31日</t>
  </si>
  <si>
    <t>食品安全监管水平</t>
  </si>
  <si>
    <t>逐年提高</t>
  </si>
  <si>
    <t>食品生产监管能力和水平</t>
  </si>
  <si>
    <t>长期</t>
  </si>
  <si>
    <t>食品生产监管能力和水平不断提高</t>
  </si>
  <si>
    <t>食品消费者满意度</t>
  </si>
  <si>
    <t xml:space="preserve">  中国共产党富源县委员会办公室</t>
  </si>
  <si>
    <t xml:space="preserve"> 完成2022年度三办三服务工作。</t>
  </si>
  <si>
    <t>410</t>
  </si>
  <si>
    <t>富政办通[2020]206号三办三服务</t>
  </si>
  <si>
    <t>三办三服务社会公众满意度</t>
  </si>
  <si>
    <t>富政办通[2020]206号满意度</t>
  </si>
  <si>
    <t xml:space="preserve"> 富源县公安局交通警察大队</t>
  </si>
  <si>
    <t xml:space="preserve">   富源县公安局交通警察大队协管员专项经费</t>
  </si>
  <si>
    <t>交通协管员协助民警进行路面值勤、指挥、疏导交通、查纠交通违法行为;协助民警实施公路巡逻;协助民警做好交通事故现场保护、施救和勘查，维护现场交通秩序；积极主动向交通参与者宣传交通法规和交通安全知识，协助民警做好对驾驶员安全宣传教育以及车辆、驾驶员的源头管理工作;机关、窗口部门交通协管员按照所在中队交办的工作任务，积极做好内部管理的辅助性、科技性、事务性工作。</t>
  </si>
  <si>
    <t>交通协管员获补对象数</t>
  </si>
  <si>
    <t>264</t>
  </si>
  <si>
    <t>反映获补助人员的数量情况，也适用补贴、资助等形式的补助。</t>
  </si>
  <si>
    <t>交通协管员工资发放及时率</t>
  </si>
  <si>
    <t>反映发放单位及时发放补助资金的情况。</t>
  </si>
  <si>
    <t>交通协管员生活状况改善</t>
  </si>
  <si>
    <t>反映补助促进受助对象生活状况改善的情况。</t>
  </si>
  <si>
    <t>交通协管员满意度</t>
  </si>
  <si>
    <t>反映获补助受益对象的满意程度。</t>
  </si>
  <si>
    <t>富源县公安局交通警察大队转移支付资金专项经费</t>
  </si>
  <si>
    <t xml:space="preserve"> 防事故、优秩序、强服务，突出抓好“事故预防、城市交管、规范执法、智慧交警、队伍建设”五个重点，统筹推进“退三攻坚、减量控大”二大任务，大力深化“交通治理现代化、交管服务便利化、交警队伍正规化”三项建设，力争实现“一降两升三不发生” 的工作目标。</t>
  </si>
  <si>
    <t>公安部门办案（业务）数量</t>
  </si>
  <si>
    <t>29</t>
  </si>
  <si>
    <t>降低交通事故死亡人数，全年不发生重大交通事故</t>
  </si>
  <si>
    <t>事故预防、重点交通违法行为整治</t>
  </si>
  <si>
    <t>增加群众安全感、满意度</t>
  </si>
  <si>
    <t>通过统计调查及人大代表测评</t>
  </si>
  <si>
    <t xml:space="preserve">  富源县教育体育局</t>
  </si>
  <si>
    <t xml:space="preserve"> 教育发展基金政府注资专项资金</t>
  </si>
  <si>
    <t xml:space="preserve"> 坚持把教育摆在优先发展的战略地位，鼓励社会力量积极支持教育、发展教育、激励教育教学工作中贡献突出的教师和成绩优异的学生，切实营造教师勤教、学生勤学、比学赶超的浓厚氛围，促进全县教育事业持续向好发展，推动富源由教育大县向教育强县转变。</t>
  </si>
  <si>
    <t>资金到位率</t>
  </si>
  <si>
    <t>富政办发【2020】30号</t>
  </si>
  <si>
    <t>受益人数</t>
  </si>
  <si>
    <t>156661</t>
  </si>
  <si>
    <t>教学质量奖</t>
  </si>
  <si>
    <t>1000</t>
  </si>
  <si>
    <t>师生满意度</t>
  </si>
  <si>
    <t xml:space="preserve">     义务教育教师培训费专项资金</t>
  </si>
  <si>
    <t>加大教师培训力度，全面提升教师教育教学水平，促进全县教育事业高质量发展。</t>
  </si>
  <si>
    <t>开设课程门数</t>
  </si>
  <si>
    <t>20</t>
  </si>
  <si>
    <t>门</t>
  </si>
  <si>
    <t>组织开展各类培训开设课程的数量。</t>
  </si>
  <si>
    <t>组织培训期数</t>
  </si>
  <si>
    <t>次</t>
  </si>
  <si>
    <t>组织开展各类培训的期数。</t>
  </si>
  <si>
    <t>培训参加人次</t>
  </si>
  <si>
    <t>8227</t>
  </si>
  <si>
    <t>组织开展各类培训的人次。</t>
  </si>
  <si>
    <t>培训人员合格率</t>
  </si>
  <si>
    <t>组织开展各类培训的质量。
培训人员合格率=（合格的学员数量/培训总学员数量）*100%。</t>
  </si>
  <si>
    <t>培训出勤率</t>
  </si>
  <si>
    <t>组织开展各类培训中参训人员的出勤情况。
培训出勤率=（实际出勤学员数量/参加培训学员数量）*100%。</t>
  </si>
  <si>
    <t>参训率</t>
  </si>
  <si>
    <t>组织开展各类培训中预计参训情况。
参训率=（年参训人数/应参训人数）*100%。</t>
  </si>
  <si>
    <t>人均培训标准</t>
  </si>
  <si>
    <t>&lt;=</t>
  </si>
  <si>
    <t>200</t>
  </si>
  <si>
    <t>元/人</t>
  </si>
  <si>
    <t>组织开展各类培训中除师资费以外的人均培训费控制情况。</t>
  </si>
  <si>
    <t>培训师资费标准</t>
  </si>
  <si>
    <t>3000</t>
  </si>
  <si>
    <t>组织开展各类培训中平均师资费用控制情况。</t>
  </si>
  <si>
    <t>全县教育事业均衡发展率</t>
  </si>
  <si>
    <t>实现基本均衡</t>
  </si>
  <si>
    <t>参训人员满意度</t>
  </si>
  <si>
    <t>参训人员对培训内容、讲师授课、课程设置和培训效果等的满意度。
参训人员满意度=（对培训整体满意的参训人数/参训总人数）*100%</t>
  </si>
  <si>
    <t xml:space="preserve">    富源县幼儿园</t>
  </si>
  <si>
    <t xml:space="preserve">   工作经费（保教费）专项资金</t>
  </si>
  <si>
    <t>提高幼儿园办园标准，完成省级示范幼儿园的评估验收。</t>
  </si>
  <si>
    <t>学生人数</t>
  </si>
  <si>
    <t>1778</t>
  </si>
  <si>
    <t>工作经费（幼儿园保教费）</t>
  </si>
  <si>
    <t>非税收入返还比例</t>
  </si>
  <si>
    <t>人均标准</t>
  </si>
  <si>
    <t>3800</t>
  </si>
  <si>
    <t>元/学年</t>
  </si>
  <si>
    <t>幼儿园保育教育费</t>
  </si>
  <si>
    <t>收费对象知晓率</t>
  </si>
  <si>
    <t>在校学生满意度</t>
  </si>
  <si>
    <t>家长满意度</t>
  </si>
  <si>
    <t xml:space="preserve">    教科文科专款</t>
  </si>
  <si>
    <t>义务教育保障机制专项资金</t>
  </si>
  <si>
    <t xml:space="preserve"> 1.六中校园道路建设及校园绿化；
2.富村一中校园道路建设；
3.大凹子小学围墙大门等附属设施建设；
4.腊甲小学场平、挡土墙等附属设施建设；
5.长坪小学挡土墙建设；
6.洗洋塘小学操场建设等附属工程；
7.海坪小学围墙、硬化等附属工程；
8.七中实验室建设。</t>
  </si>
  <si>
    <t>整合结余资金处置项目数</t>
  </si>
  <si>
    <t>富教请【2016】53号</t>
  </si>
  <si>
    <t>改善办学条件</t>
  </si>
  <si>
    <t>明显改善</t>
  </si>
  <si>
    <t>师生及家长满意度</t>
  </si>
  <si>
    <t xml:space="preserve">      普通高中改善办学条件（富源一中）专项补助资金</t>
  </si>
  <si>
    <t>支付贫困地区普通高中改善办学条件。</t>
  </si>
  <si>
    <t>支持学校数量</t>
  </si>
  <si>
    <t>所</t>
  </si>
  <si>
    <t>曲财教【2019】51号</t>
  </si>
  <si>
    <t>工程验收合格率</t>
  </si>
  <si>
    <t>高中阶段教育毛入学率</t>
  </si>
  <si>
    <t>84</t>
  </si>
  <si>
    <t>学生满意度</t>
  </si>
  <si>
    <t xml:space="preserve"> 机电技术实训基地建设（职中）补助资金</t>
  </si>
  <si>
    <t>职业技术学校机电技术实训基地建设。</t>
  </si>
  <si>
    <t>建设规模达到规划要求的比例</t>
  </si>
  <si>
    <t>曲财教【2021】10号</t>
  </si>
  <si>
    <t>完成五年一周期全员培训任务</t>
  </si>
  <si>
    <t>250</t>
  </si>
  <si>
    <t>家长和学生满意度</t>
  </si>
  <si>
    <t>中小学校改善办学条件专项资金</t>
  </si>
  <si>
    <t>实施富源县区域内各中小学校改善办学条件工程项目，切实改善中小学校办学条件，为广大师生创造良好的办学条件。</t>
  </si>
  <si>
    <t>受益学生人数</t>
  </si>
  <si>
    <t>156126</t>
  </si>
  <si>
    <t>改善中小学校办学条件</t>
  </si>
  <si>
    <t>投入资金</t>
  </si>
  <si>
    <t>5000</t>
  </si>
  <si>
    <t xml:space="preserve"> 第一批省级科技计划专项资金</t>
  </si>
  <si>
    <t>鼓励企业加大科研费用投入，加速科技成果转化，带动产业发展</t>
  </si>
  <si>
    <t>补助企业数量</t>
  </si>
  <si>
    <t>11</t>
  </si>
  <si>
    <t>补助企业数量11家</t>
  </si>
  <si>
    <t>研发费用投入强度</t>
  </si>
  <si>
    <t>1.54</t>
  </si>
  <si>
    <t>研发费用投入强度不低于1.54%</t>
  </si>
  <si>
    <t>服务对象满意度不低于90%</t>
  </si>
  <si>
    <t>改善普通高中办学条件（胜境中学综合楼建设）补助资金</t>
  </si>
  <si>
    <t>支持普通高中改扩建建设，2021年普通高中毛入学率达到90%，服务对象满意度达到95%以上。</t>
  </si>
  <si>
    <t>减少大班额数</t>
  </si>
  <si>
    <t>4</t>
  </si>
  <si>
    <t>曲财教【2021】128号</t>
  </si>
  <si>
    <t>改扩建工程验收合格率</t>
  </si>
  <si>
    <t>高中阶段毛入学率</t>
  </si>
  <si>
    <t>富源县公共文化服务体系建设中央补助地方专项资金</t>
  </si>
  <si>
    <t>加强公共图书馆、文化馆（站）、村级综合文化服务中心、村级文化活动室文化艺术服务设施设备配置提升改造，改善文物保护利用，进一步构建完善富源县公共文化服务体系，升公共文化服务保障群众基本文化权益的能力和均等化水平。</t>
  </si>
  <si>
    <t>富源县图书馆馆藏图书购录纸质图书数</t>
  </si>
  <si>
    <t>20000</t>
  </si>
  <si>
    <t>册</t>
  </si>
  <si>
    <t>新购录入纸质图书数</t>
  </si>
  <si>
    <t>富源县数字图书馆建设充实电子书在线阅读平台电子读物</t>
  </si>
  <si>
    <t>15000</t>
  </si>
  <si>
    <t>册（份、套）</t>
  </si>
  <si>
    <t>新购录入电子图书、听书、精读图书、视频导读</t>
  </si>
  <si>
    <t>富源县数字图书馆建设充实超星云悦读平台电子读物</t>
  </si>
  <si>
    <t>1500000</t>
  </si>
  <si>
    <t>新购录入电子图书、电子报、视频讲座、有声读物</t>
  </si>
  <si>
    <t>富源县数字图书馆建设大数据展示系统平台行业专业软件购置</t>
  </si>
  <si>
    <t>台套</t>
  </si>
  <si>
    <t>公共图书馆存储展示总馆、分馆服务人次、图书借还情况及发布图书馆活动通知、风采、好书推荐等管理服务平台行业专业软件（含不可分离式约6㎡高清液晶拼接屏）购置</t>
  </si>
  <si>
    <t>富源县数字图书馆展览</t>
  </si>
  <si>
    <t>60</t>
  </si>
  <si>
    <t>推广、推介阅读图书、文图（视频）、活动成果每年12次线上、线下媒介宣传展览服务次数</t>
  </si>
  <si>
    <t>后所镇村级文化活动室设备购置</t>
  </si>
  <si>
    <t>套</t>
  </si>
  <si>
    <t>为全镇每个行政村、文化活动室、文艺队购置发放使用公共文化设备</t>
  </si>
  <si>
    <t>后所镇建成普通村级文化小广场数量</t>
  </si>
  <si>
    <t>建成小冲村文化小广场1个，占地600平方米的活动广场、场地内套建一个标准篮球场（15米×28米）。</t>
  </si>
  <si>
    <t>后所镇建成标准村级文化小广场数量</t>
  </si>
  <si>
    <t>后所镇建成按省级标准建成栗树坪、杨家坟、老牛场、双诺村文化小广场各1个，每个占地面积1000㎡、套建一个标准篮球场（15米×28米）数量</t>
  </si>
  <si>
    <t>古敢公共文化站提升改造文化站广场硬化及附属设施提升改造工程</t>
  </si>
  <si>
    <t>项</t>
  </si>
  <si>
    <t>古敢文化站完成硬化文化活动广场1569.69㎡，更新排水管道69.3米，搭建花坛2个。</t>
  </si>
  <si>
    <t>墨红公共文化站提升改造墨红文化站广场、房屋漏水修缮工程数</t>
  </si>
  <si>
    <t>墨红文化站广场修缮，房屋漏水修补，贴墙砖80㎡</t>
  </si>
  <si>
    <t>富村镇文化活动室设备购置</t>
  </si>
  <si>
    <t>2</t>
  </si>
  <si>
    <t>组</t>
  </si>
  <si>
    <t>松子山村委会下大寨村、砂厂村委会上旧屋基村村级文化活动室设备购置：电视机（55寸）TCL1台、活动室桌子8张和凳子64个、书桌1张、乐器1套（二胡、口琴、笛子、箫、锣、大钗、小钗、川钗、大牛皮豉、鼓架）</t>
  </si>
  <si>
    <t>富村镇农村文化建设</t>
  </si>
  <si>
    <t>12</t>
  </si>
  <si>
    <t>新厂、干龙、小坝、白石岩、普红、水井、鲁纳、祖德、新坪、亦佐、块泽、松子山村拉杆音响各1套，居核村舞台音响2只、大功率功放1个</t>
  </si>
  <si>
    <t>富源县文化馆提升改造录音棚、排练厅装修装饰工程数</t>
  </si>
  <si>
    <t>富源县文化馆录音棚、排练厅1200平方米装修装饰工程</t>
  </si>
  <si>
    <t>富源县文化馆提升改造购置大型舞台文艺节目演出设备</t>
  </si>
  <si>
    <t>富源县文化馆购置大型舞台文艺节目演出设备</t>
  </si>
  <si>
    <t>富源县文化馆提升改造购置音乐编创录制高档录音设备</t>
  </si>
  <si>
    <t>富源县文化馆购置音乐编创录制高档录音设备</t>
  </si>
  <si>
    <t>富源县文庙建筑群大成殿周边环境协调整治维修保养工程</t>
  </si>
  <si>
    <t>富源县文物所文庙东、西厢房、大成门屋面局部更换残损瓦件、对尺寸不一、颜色及规格差异较大的瓦件进行更换，屋面漏雨严重的部位查补捡漏处理</t>
  </si>
  <si>
    <t>公共文化基础设施保障群众基本文化权益显著提升增长率。</t>
  </si>
  <si>
    <t>公共文化基础设施保障群众基本文化权益显著提升增长率</t>
  </si>
  <si>
    <t>群众对基层基本公共文化服务的满意度</t>
  </si>
  <si>
    <t xml:space="preserve">    富源县交通运输局</t>
  </si>
  <si>
    <t>富源县农村公路日常养护补助资金</t>
  </si>
  <si>
    <t>切实提高农村公路的路况水平和服务能力</t>
  </si>
  <si>
    <t>资金使用合规性</t>
  </si>
  <si>
    <t>合规</t>
  </si>
  <si>
    <t>云交规划[2021]42号</t>
  </si>
  <si>
    <t>公路安全水平</t>
  </si>
  <si>
    <t>改善通行服务水平群众满意度</t>
  </si>
  <si>
    <t xml:space="preserve">  治超工作经费</t>
  </si>
  <si>
    <t>全面加强治理非法超限超载车辆工作，使全县重点路线非法超限超载车辆基本消除违法状态，切实维护健康、规范、公平、有序的道路运输市场和良好的道路交通秩序，确保公路设施完好和公路交通安全。</t>
  </si>
  <si>
    <t>工资、办公费、差旅费、站点建设费、车辆费用</t>
  </si>
  <si>
    <t>12000000</t>
  </si>
  <si>
    <t>切实维护健康、规范、公平、有序的道路运输市场和良好的道路交通秩序，确保公路设施完好和公路交通安全。</t>
  </si>
  <si>
    <t xml:space="preserve"> 富源县住房和城乡建设局</t>
  </si>
  <si>
    <t xml:space="preserve"> 污水处理服务费专项经费</t>
  </si>
  <si>
    <t xml:space="preserve"> 完成县城污水处理服务，处理后进行达标排放，减少水污染。</t>
  </si>
  <si>
    <t>年污水处理量</t>
  </si>
  <si>
    <t>1387</t>
  </si>
  <si>
    <t>万方</t>
  </si>
  <si>
    <t>反映2022年全年污水处理量</t>
  </si>
  <si>
    <t>改善水污染</t>
  </si>
  <si>
    <t>有效改善</t>
  </si>
  <si>
    <t>无</t>
  </si>
  <si>
    <t>有效提高水资源利用率</t>
  </si>
  <si>
    <t>居民满意度</t>
  </si>
  <si>
    <t>反映社会公众对污水处理情况的满意程度</t>
  </si>
  <si>
    <t>市政公用设施维护与改造专项资金</t>
  </si>
  <si>
    <t>确保县城市政道路平整无坑塘；市政桥梁完好无损坏；排水管沟、暗渠及雨污检查井、泄洪口及排污口通畅无损坏；道路指示牌及井盖完好无破损；垃圾处理场封场及监测井通过环保验收，总之保证城市现象不受影响，达到创卫要求。</t>
  </si>
  <si>
    <t>排水设施清淤</t>
  </si>
  <si>
    <t>立方米</t>
  </si>
  <si>
    <t>反映排水设施清淤完成情况</t>
  </si>
  <si>
    <t>安装截污管网</t>
  </si>
  <si>
    <t>1400</t>
  </si>
  <si>
    <t>米</t>
  </si>
  <si>
    <t>反映截污管网安装情况</t>
  </si>
  <si>
    <t>维修排污口</t>
  </si>
  <si>
    <t>反映排污口维修情况</t>
  </si>
  <si>
    <t>检查井维修及更换</t>
  </si>
  <si>
    <t>反映检查井维修及更换情况</t>
  </si>
  <si>
    <t>有效提高县城居住环境</t>
  </si>
  <si>
    <t>有效</t>
  </si>
  <si>
    <t>反映城市基础设施建设及维修对市民的出行体验</t>
  </si>
  <si>
    <t>反映居民对城市基础设施建设及维护的满意度</t>
  </si>
  <si>
    <t xml:space="preserve">    富源县粮食和物资储备局</t>
  </si>
  <si>
    <t xml:space="preserve"> 县级储备粮专项补助资金</t>
  </si>
  <si>
    <t xml:space="preserve"> 富源县粮食和物资储备局储备负责县级储备粮767万公斤，每年轮换383万公斤，县级储备植物油17万公斤，大米17万公斤。</t>
  </si>
  <si>
    <t>县级储备粮数量</t>
  </si>
  <si>
    <t>767万公斤</t>
  </si>
  <si>
    <t>公斤</t>
  </si>
  <si>
    <t>储备县级储备粮数量必须达767万公斤</t>
  </si>
  <si>
    <t>动态储备油数量</t>
  </si>
  <si>
    <t>17万公斤</t>
  </si>
  <si>
    <t>万公斤</t>
  </si>
  <si>
    <t>动态储备油17万公斤</t>
  </si>
  <si>
    <t>动态储备大米</t>
  </si>
  <si>
    <t>动态储备大米17万公斤</t>
  </si>
  <si>
    <t>轮换县级储备粮</t>
  </si>
  <si>
    <t>383.5万公斤</t>
  </si>
  <si>
    <t>每年轮换一半</t>
  </si>
  <si>
    <t>确保储备粮质量达到标准要求</t>
  </si>
  <si>
    <t>储备粮质量各项指标达到标准要求</t>
  </si>
  <si>
    <t>政治效益指标</t>
  </si>
  <si>
    <t>指标数量及质量</t>
  </si>
  <si>
    <t>确保储备粮质量安全，达到国家标准，让社会国家满意。</t>
  </si>
  <si>
    <t>98%</t>
  </si>
  <si>
    <t>国家人民满意度</t>
  </si>
  <si>
    <t xml:space="preserve"> 富源县城市综合管理局</t>
  </si>
  <si>
    <t>林绿化管养专项资金</t>
  </si>
  <si>
    <t xml:space="preserve"> 园林绿化管养全覆盖</t>
  </si>
  <si>
    <t>绿化管养面积</t>
  </si>
  <si>
    <t>10960000</t>
  </si>
  <si>
    <t>反映办公区室外绿化管养面积的情况。</t>
  </si>
  <si>
    <t>物管人员签订合同的人数</t>
  </si>
  <si>
    <t>反映物管人员中签订合同并参与培训的情况。</t>
  </si>
  <si>
    <t>服务受益人员满意度</t>
  </si>
  <si>
    <t>反映保安、保洁、餐饮服务、绿化养护服务受益人员满意程度。</t>
  </si>
  <si>
    <t xml:space="preserve"> 执法经费补助资金</t>
  </si>
  <si>
    <t>规范城市市容秩序管理；做好环境卫生管理，提升人居生活环境。</t>
  </si>
  <si>
    <t>物业管理面积</t>
  </si>
  <si>
    <t>89350000</t>
  </si>
  <si>
    <t>反映县城区城市管理工作的总面积。</t>
  </si>
  <si>
    <t>设施设备（系统)发生故障次数</t>
  </si>
  <si>
    <t>600</t>
  </si>
  <si>
    <t>反映县城区城市管理工作执法的总数量。</t>
  </si>
  <si>
    <t>反映县城区居民对环境卫生管理工作及执法工作的满意度</t>
  </si>
  <si>
    <t>市政设施维修维护专项资金</t>
  </si>
  <si>
    <t xml:space="preserve"> 市政设施维修维护</t>
  </si>
  <si>
    <t>零星修缮（维修）处理时限</t>
  </si>
  <si>
    <t>7</t>
  </si>
  <si>
    <t>天</t>
  </si>
  <si>
    <t>反映零星修缮处理完成的时限情况。</t>
  </si>
  <si>
    <t>件</t>
  </si>
  <si>
    <t>反映电梯、空调、消防、安保、会议系统等设施设备发生故障的情况。</t>
  </si>
  <si>
    <t xml:space="preserve"> 经建科专款</t>
  </si>
  <si>
    <t>保障性安居工程专项资金</t>
  </si>
  <si>
    <t xml:space="preserve"> 根据云财建【2021】46号云南省财政厅关于下达2021年保障性安居工程（第一批）中央基建投资预算（拨款）的通知，下达2021年中央基建投资预算（拨款）指标5670万元，专项用于富源县2021年城镇老旧小区改造配套基础设施建设。</t>
  </si>
  <si>
    <t>支持保障性安居工程配套基础设施建设</t>
  </si>
  <si>
    <t>纳入年度改造计划的1个项目</t>
  </si>
  <si>
    <t>总投资完成率</t>
  </si>
  <si>
    <t>中央预算内投资支付率</t>
  </si>
  <si>
    <t>65</t>
  </si>
  <si>
    <t>群众幸福感</t>
  </si>
  <si>
    <t>得到提高</t>
  </si>
  <si>
    <t xml:space="preserve">  基本建设配套专项资金</t>
  </si>
  <si>
    <t xml:space="preserve"> 以前年度未实施完工项目</t>
  </si>
  <si>
    <t>未拨款项</t>
  </si>
  <si>
    <t>以前未拨款项</t>
  </si>
  <si>
    <t>预备支付</t>
  </si>
  <si>
    <t xml:space="preserve">    交通安全专项资金</t>
  </si>
  <si>
    <t>车辆购置税收入补助地方资金</t>
  </si>
  <si>
    <t>年度投资计划完成率</t>
  </si>
  <si>
    <t>质量合格率</t>
  </si>
  <si>
    <t>交通道路状况</t>
  </si>
  <si>
    <t>得到改善</t>
  </si>
  <si>
    <t xml:space="preserve">  水库移民后扶专项资金</t>
  </si>
  <si>
    <t>以前年度未实施完水库移民后扶资金</t>
  </si>
  <si>
    <t>待支付基金</t>
  </si>
  <si>
    <t>820.61</t>
  </si>
  <si>
    <t>未支付基金</t>
  </si>
  <si>
    <t>得以支付</t>
  </si>
  <si>
    <t xml:space="preserve">  工业和信息化发展专项资金</t>
  </si>
  <si>
    <t xml:space="preserve"> 有色金属（铝加工）·云南富源工业园区，主动融入珠三角和长三角经济区，围绕绿色“三张牌”总体部署，持续推进新型工业化、新型城镇化“两轮驱动”战略，布局发展“一园三片区”工业园区平台和“1+2”产业体系，重点在胜境片区发展绿色铝主导产业，深入推进“绿色铝材一体化”发展，逐步形成现代产业聚集区、循环经济带动区、城镇建设拓展区、招商引资示范区、项目建设先行区，努力创建国家新型工业化产业示范基地，有效服务中铝泽鑫公司、云南富源今飞轮制造有限公司、富源锦鸿金属制品有限公司、富源飞扬汽车零部件有限公司等企业，形成绿色铝全产业链的发展，对于富源县社会经济均有着十分重要的现实意义。</t>
  </si>
  <si>
    <t>创建有色金属（铝加工）·云南富源工业园区</t>
  </si>
  <si>
    <t>创建工业园区</t>
  </si>
  <si>
    <t>验收合格率</t>
  </si>
  <si>
    <t>符合国家新型工业化示范基地标准，通过国家验收规范</t>
  </si>
  <si>
    <t>资金使用完成率</t>
  </si>
  <si>
    <t>获补助项目经济收益情况</t>
  </si>
  <si>
    <t>良好</t>
  </si>
  <si>
    <t>专项资金投入带动工业投资增长</t>
  </si>
  <si>
    <t>15</t>
  </si>
  <si>
    <t xml:space="preserve">    污水处理经费</t>
  </si>
  <si>
    <t>完成县城污水处理，处理后进行达标排放，减少水污染。</t>
  </si>
  <si>
    <t>年处理污水量</t>
  </si>
  <si>
    <t>反应2022年全年污水处理量</t>
  </si>
  <si>
    <t xml:space="preserve"> 完成县城污水处理，处理后进行达标排放，减少水污染。</t>
  </si>
  <si>
    <t>资金及时到位率</t>
  </si>
  <si>
    <t>资金及时到位</t>
  </si>
  <si>
    <t>反映居民对污水处理情况的满意程度</t>
  </si>
  <si>
    <t>卫生健康领域投资补助资金</t>
  </si>
  <si>
    <t>为全面贯彻落实习近平总书记关于卫生健康工作的重要指示批示精神，按照《全民健康保障工程建设规划》和《区域医疗中心建设试点工作方案》明确的工作任务，以及“十四五”时期拟开展的卫生健康领域重大工程，支持云南省（区、市）医疗卫生项目建设，全面改善医疗卫生机构薄弱环节基础设施条件，提升基层医疗卫生机构服务能力，加快优质医疗资源扩容和区域均衡布局，构建强大的公共卫生体系，为人民群众健康提供重要保障。</t>
  </si>
  <si>
    <t>支持项目数量</t>
  </si>
  <si>
    <t>项目开工率</t>
  </si>
  <si>
    <t>年度计划投资完成率</t>
  </si>
  <si>
    <t>公共卫生体系</t>
  </si>
  <si>
    <t>得到提升，为人民群众健康提供重要保障</t>
  </si>
  <si>
    <t xml:space="preserve">  煤矿安全改造专项资金</t>
  </si>
  <si>
    <t xml:space="preserve"> 1、项目管理规范，资金补助到位、资金使用程序合规、拨付及时、项目验收合格并按期完成。
2、项目实施主体煤矿安全生产条件明显改善，矿井智能化水平明显提升。
3、建成智能化工作面不少于2个，达到智能化示范引领作用。</t>
  </si>
  <si>
    <t>实施安全技术改造煤矿数</t>
  </si>
  <si>
    <t>70</t>
  </si>
  <si>
    <t>新开工建设煤炭产品储备能力</t>
  </si>
  <si>
    <t>300000</t>
  </si>
  <si>
    <t>吨</t>
  </si>
  <si>
    <t>园区电价补贴经费</t>
  </si>
  <si>
    <t>按政府投资协议，预计2022年企业电价补助950万元（企业按0.27元/度执行，超出部分由政府承担）</t>
  </si>
  <si>
    <t>园区电价补贴</t>
  </si>
  <si>
    <t>950</t>
  </si>
  <si>
    <t>企业按0.27元/度执行</t>
  </si>
  <si>
    <t>补贴到位率</t>
  </si>
  <si>
    <t>补贴到位</t>
  </si>
  <si>
    <t>补助企业</t>
  </si>
  <si>
    <t>得到发展</t>
  </si>
  <si>
    <t>补贴企业满意度调查</t>
  </si>
  <si>
    <t xml:space="preserve"> 铝液补贴经费</t>
  </si>
  <si>
    <t xml:space="preserve"> 2021年工业园区铝液补贴一共699.78万元，已执行200万元，2022年铝液补贴一共800万元，合计1299.78万元</t>
  </si>
  <si>
    <t>2021年铝液补贴</t>
  </si>
  <si>
    <t>4997800</t>
  </si>
  <si>
    <t>2022年铝液补贴</t>
  </si>
  <si>
    <t>8000000</t>
  </si>
  <si>
    <t>被补贴企业</t>
  </si>
  <si>
    <t>被补贴企业得到发展</t>
  </si>
  <si>
    <t>企业满意度</t>
  </si>
  <si>
    <t>满意度调查</t>
  </si>
  <si>
    <t>城市建设支出基金经费</t>
  </si>
  <si>
    <t>落实城市补短板项目补助资金，切实开展土地平整工作。</t>
  </si>
  <si>
    <t>开展土地平整项目数量</t>
  </si>
  <si>
    <t>完成土地平整产生的经济效益</t>
  </si>
  <si>
    <t>完成土地平整产生经济效益</t>
  </si>
  <si>
    <t>重点项目前期费用补助资金</t>
  </si>
  <si>
    <t>发挥项目前期费的激励撬动撬动作用，确保资金及时合规使用，推进重点项目建设进度，形成跟多实物工程量，促进全市投资稳定增长，完成固定资产投资年度目标任务，提升社会公众满意度。</t>
  </si>
  <si>
    <t>支持项目开展前期工作</t>
  </si>
  <si>
    <t>5</t>
  </si>
  <si>
    <t>激励奖补合规性</t>
  </si>
  <si>
    <t>激励奖补合规</t>
  </si>
  <si>
    <t>资金及时使用</t>
  </si>
  <si>
    <t>180</t>
  </si>
  <si>
    <t>工作日</t>
  </si>
  <si>
    <t>自经费下达之日起，于180个工作日内完成资金下达</t>
  </si>
  <si>
    <t>固定资产投资增长率</t>
  </si>
  <si>
    <t>8%为全市最小增幅，各地增幅以各自年初目标为准</t>
  </si>
  <si>
    <t>服务对象满意度调查</t>
  </si>
  <si>
    <t>企业扶持补助资金</t>
  </si>
  <si>
    <t xml:space="preserve"> 2022年企业扶持补助资金1306万元，锦鸿再生资源综合利用项目扶持补助423.88万元，合计1729.88万元</t>
  </si>
  <si>
    <t>补助金额</t>
  </si>
  <si>
    <t>17298800</t>
  </si>
  <si>
    <t>兑现准确率</t>
  </si>
  <si>
    <t>反映补助准确发放的情况。
补助兑现准确率=补助兑付额/应付额*100%</t>
  </si>
  <si>
    <t>发放及时率</t>
  </si>
  <si>
    <t>反映发放单位及时发放补助资金的情况。
发放及时率=在时限内发放资金/应发放资金*100%</t>
  </si>
  <si>
    <t>企业成本</t>
  </si>
  <si>
    <t>得到降低</t>
  </si>
  <si>
    <t>反映补助有效降低受助企业平均成本的情况。</t>
  </si>
  <si>
    <t>经营状况</t>
  </si>
  <si>
    <t>反映补助促进受助企业经营状况改善的情况。</t>
  </si>
  <si>
    <t>受益对象满意度</t>
  </si>
  <si>
    <t>水库移民扶持基金及库区基金专项资金</t>
  </si>
  <si>
    <t xml:space="preserve"> 曲财建【2020】259号中央水库移民扶持基金1133400元；曲财建【2021】76号第二批中央水库移民扶持基金1980500元；曲财建【2021】161号小型水库移民扶助基金1300000元；曲财建【2021】67号第一批省级库区基金11010000元；曲财建【2021】131号第二批省级库区基金60000元</t>
  </si>
  <si>
    <t>水库移民扶持基金和省级库区基金</t>
  </si>
  <si>
    <t>15483900</t>
  </si>
  <si>
    <t>项目验收合格率</t>
  </si>
  <si>
    <t>项目资金完成率</t>
  </si>
  <si>
    <t>库区和移民安置区生态环境</t>
  </si>
  <si>
    <t>有所改善</t>
  </si>
  <si>
    <t xml:space="preserve">  富源县农业农村局</t>
  </si>
  <si>
    <t xml:space="preserve"> 禁养区内生猪规模化养殖场关闭搬迁补偿专项资金</t>
  </si>
  <si>
    <t xml:space="preserve"> 国家下达禁养区内生猪规模化养殖场关闭搬迁政策及中央环保督察“回头看”反馈意见通知，富源县在禁养区内生猪规模化养殖场关闭搬迁3家养殖场，关闭搬迁后将给予补偿养殖场</t>
  </si>
  <si>
    <t>关闭搬迁补偿企业数</t>
  </si>
  <si>
    <t>人(人次、家)</t>
  </si>
  <si>
    <t>反映获补助人员、企业的数量情况，也适用补贴、资助等形式的补助。</t>
  </si>
  <si>
    <t>政策宣传次数</t>
  </si>
  <si>
    <t>反映补助政策的宣传力度情况。即通过门户网站、报刊、通信、电视、户外广告等对补助政策进行宣传的次数。</t>
  </si>
  <si>
    <t>关闭搬迁补偿企业数准确率</t>
  </si>
  <si>
    <t>反映获补助对象认定的准确性情况。
获补对象准确率=抽检符合标准的补助对象数/抽检实际补助对象数*100%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</si>
  <si>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</si>
  <si>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</si>
  <si>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</si>
  <si>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</si>
  <si>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降低企业成本</t>
  </si>
  <si>
    <t>1600000</t>
  </si>
  <si>
    <t>反映补助政策的宣传效果情况。
政策知晓率=调查中补助政策知晓人数/调查总人数*100%</t>
  </si>
  <si>
    <t>99</t>
  </si>
  <si>
    <t xml:space="preserve">    农业农村科专款</t>
  </si>
  <si>
    <t>农村综合改革补助资金</t>
  </si>
  <si>
    <t xml:space="preserve"> 农村综合改革补助资金</t>
  </si>
  <si>
    <t>农村综合改革补助资金空</t>
  </si>
  <si>
    <t>畜牧业发展专项补助资金</t>
  </si>
  <si>
    <t xml:space="preserve"> 畜牧业发展专项补助资金</t>
  </si>
  <si>
    <t xml:space="preserve"> 统筹整合财政涉农补助资金</t>
  </si>
  <si>
    <t>统筹整合财政涉农补助资金</t>
  </si>
  <si>
    <t>水利发展补助资金</t>
  </si>
  <si>
    <t xml:space="preserve"> 2021年小型水库维修养护项目资金</t>
  </si>
  <si>
    <t>2021年小型水库维修养护项目资金</t>
  </si>
  <si>
    <t>农村厕所改造建设专项资金</t>
  </si>
  <si>
    <t>2021年省级农村厕所改造建设专项资金</t>
  </si>
  <si>
    <t>水库移民后扶专项补助资金</t>
  </si>
  <si>
    <t xml:space="preserve"> 水库移民后扶专项补助资金</t>
  </si>
  <si>
    <t>财政衔接推进乡村振兴补助资金</t>
  </si>
  <si>
    <t>水利发展专项资金</t>
  </si>
  <si>
    <t>农业生产发展及魔芋科研补助资金</t>
  </si>
  <si>
    <t xml:space="preserve"> 中央农业生产发展资金</t>
  </si>
  <si>
    <t>中央农业生产发展资金</t>
  </si>
  <si>
    <t>14000000</t>
  </si>
  <si>
    <t xml:space="preserve"> 沪滇协作帮扶项目专项资金</t>
  </si>
  <si>
    <t>沪滇协作帮扶项目专项资金</t>
  </si>
  <si>
    <t>农村厕所革命补助资金</t>
  </si>
  <si>
    <t xml:space="preserve">  2021年中央和省级厕所革命补助资金</t>
  </si>
  <si>
    <t>2021年中央和省级厕所革命补助资金</t>
  </si>
  <si>
    <t>驻村工作队工作队员生活补助资金</t>
  </si>
  <si>
    <t>统筹整合涉农专项资金</t>
  </si>
  <si>
    <t xml:space="preserve"> 促进农业生产发展和农村基础设施建设</t>
  </si>
  <si>
    <t>促进农业生产发展和农村基础设施建设</t>
  </si>
  <si>
    <t>220000000</t>
  </si>
  <si>
    <t xml:space="preserve">  富源县人力资源和社会保障局</t>
  </si>
  <si>
    <t>县级配套就业补助资金</t>
  </si>
  <si>
    <t xml:space="preserve"> 认真贯彻落实各项就业促进政策，大力开发就业岗位，积极鼓励用人单位吸纳就业困难人员就业，鼓励失业人员自谋职业和自主创业，促进就业局势稳定，失业率控制在5.5%以内，确保零就业家庭动态清零。</t>
  </si>
  <si>
    <t>享受公益性岗位补贴人数</t>
  </si>
  <si>
    <t>反映获补助人员</t>
  </si>
  <si>
    <t xml:space="preserve"> 认真贯彻落实各项就业促进政策，大力开发就业岗位，积极鼓励用人单位吸纳就业困难人员就业，鼓励失业人员自谋职业和自主创业，促进就业局势稳定，失业率控制在5.6%以内，确保零就业家庭动态清零。</t>
  </si>
  <si>
    <t>享受社会保险补贴人数</t>
  </si>
  <si>
    <t>300</t>
  </si>
  <si>
    <t xml:space="preserve"> 认真贯彻落实各项就业促进政策，大力开发就业岗位，积极鼓励用人单位吸纳就业困难人员就业，鼓励失业人员自谋职业和自主创业，促进就业局势稳定，失业率控制在5.7%以内，确保零就业家庭动态清零。</t>
  </si>
  <si>
    <t xml:space="preserve"> 认真贯彻落实各项就业促进政策，大力开发就业岗位，积极鼓励用人单位吸纳就业困难人员就业，鼓励失业人员自谋职业和自主创业，促进就业局势稳定，失业率控制在5.8%以内，确保零就业家庭动态清零。</t>
  </si>
  <si>
    <t xml:space="preserve"> 认真贯彻落实各项就业促进政策，大力开发就业岗位，积极鼓励用人单位吸纳就业困难人员就业，鼓励失业人员自谋职业和自主创业，促进就业局势稳定，失业率控制在5.9%以内，确保零就业家庭动态清零。</t>
  </si>
  <si>
    <t xml:space="preserve"> 认真贯彻落实各项就业促进政策，大力开发就业岗位，积极鼓励用人单位吸纳就业困难人员就业，鼓励失业人员自谋职业和自主创业，促进就业局势稳定，失业率控制在5.10%以内，确保零就业家庭动态清零。</t>
  </si>
  <si>
    <t xml:space="preserve">  富源县卫生健康局</t>
  </si>
  <si>
    <t>新冠肺炎疫情防控工作经费</t>
  </si>
  <si>
    <t xml:space="preserve"> 抗击新型冠状病毒</t>
  </si>
  <si>
    <t>服务人口覆盖率</t>
  </si>
  <si>
    <t>抗击新型冠状病毒</t>
  </si>
  <si>
    <t>居民健康水平</t>
  </si>
  <si>
    <t>持续提高</t>
  </si>
  <si>
    <t>受益人满意度</t>
  </si>
  <si>
    <t>富源县民政局</t>
  </si>
  <si>
    <t>农村公益性公墓建设补助资金</t>
  </si>
  <si>
    <t>根据2020年8月24日县人民政府民政工作专题会议相关要求，按时完成全县公益性公墓建设</t>
  </si>
  <si>
    <t xml:space="preserve"> 政府购买社会救助服务市级补助资金</t>
  </si>
  <si>
    <t>通过政府购买服务，补充基层社会救助助理员和村级社会救助协理员力量，加强基层社会救助经办服务能力，为广大困难群众提供更加便捷、高效的救助服务。</t>
  </si>
  <si>
    <t>配置民政（社会救助）协理员占比</t>
  </si>
  <si>
    <t>政府购买社会救助服务</t>
  </si>
  <si>
    <t>协理员校验低保数据通过率</t>
  </si>
  <si>
    <t>社会救助对象满意度</t>
  </si>
  <si>
    <t>社保科专款</t>
  </si>
  <si>
    <t>社会保障及卫生健康补助资金</t>
  </si>
  <si>
    <t xml:space="preserve"> 社会保障和卫生健康持续发展</t>
  </si>
  <si>
    <t>按时发放</t>
  </si>
  <si>
    <t>相关政策文件依据</t>
  </si>
  <si>
    <t>拨付率</t>
  </si>
  <si>
    <t>满意度</t>
  </si>
  <si>
    <t>重大传染病防控经费</t>
  </si>
  <si>
    <t xml:space="preserve"> 1、开展重大慢性病早期筛查干预项目，落实慢性病及其相关危险因素监测。完成年度内结核病管理及服务任务。2、减少艾滋病新发感染，降低艾滋病病死率。3、要更加注重预防为主、更加注重医防结合、更加注重慢性病防治与传染病防治并重，努力实现传染病发病率继续保持低于全国平均水平、重点疾病控制更加有效、以防结合取得突破。</t>
  </si>
  <si>
    <t>病原学阳性肺结核患者耐药筛查率</t>
  </si>
  <si>
    <t>相关政策依据</t>
  </si>
  <si>
    <t>病原学阳性肺结核患者的密切接触者筛查率</t>
  </si>
  <si>
    <t>艾滋病免费抗病毒治疗</t>
  </si>
  <si>
    <t>艾滋病血液样本核酸检测空</t>
  </si>
  <si>
    <t>艾滋病血液样本核酸检测</t>
  </si>
  <si>
    <t>艾滋病感染孕产妇新生儿童抗病毒药物应用病例</t>
  </si>
  <si>
    <t>居民健康水平持续提高</t>
  </si>
  <si>
    <t>居民健康水平较上年有较大提高</t>
  </si>
  <si>
    <t>公共卫生均等化水平提高</t>
  </si>
  <si>
    <t>公共卫生均等化水平较上年有所提高</t>
  </si>
  <si>
    <t>残疾人事业发展补助资金</t>
  </si>
  <si>
    <t xml:space="preserve"> 空目标5：为0-6岁听力、肢体、智力、孤独症儿童提供人工耳蜗及助听验配、肢体矫治手术、功能训练等服务，显著改善残疾儿童功能状况，增强自理和社会参与能力。
目标6：通过开展残疾儿童学前教育和中高等特教学校补贴工作，使更多残疾人获得受教育的机会。
目标7：为贫困重度残疾人提供家庭无障碍改造补贴，改善残疾人居家环境。</t>
  </si>
  <si>
    <t>获补对象数</t>
  </si>
  <si>
    <t>16300人</t>
  </si>
  <si>
    <t>获补对象准确率</t>
  </si>
  <si>
    <t>及时发放</t>
  </si>
  <si>
    <t>社会福利彩票公益金项目补助资金</t>
  </si>
  <si>
    <t xml:space="preserve"> 中央、省市彩票公益金支持社会福利事业发展补助资金</t>
  </si>
  <si>
    <t>生活状况明显改善</t>
  </si>
  <si>
    <t xml:space="preserve"> 社保专户</t>
  </si>
  <si>
    <t xml:space="preserve"> 城乡居民基本养老保险补助资金</t>
  </si>
  <si>
    <t>确保符合条件的城乡老年居民基础养老金按时足额发放</t>
  </si>
  <si>
    <t>符合条件的城乡老年居民足额发放率</t>
  </si>
  <si>
    <t>符合条件的城乡老年居民按时发放率</t>
  </si>
  <si>
    <t>有领取资格的城乡老年居民基本养老金应发尽发率</t>
  </si>
  <si>
    <t>城乡老年居民人员满意度</t>
  </si>
  <si>
    <t>城乡居民基本医疗保险补助资金</t>
  </si>
  <si>
    <t xml:space="preserve"> 巩固全县城乡居民基本医疗保险参保率达100%，确保医疗保险工作顺利实施，切实提高医疗保障水平，确保城乡居民财政补助资金安全、平稳运行。</t>
  </si>
  <si>
    <t>参保人数</t>
  </si>
  <si>
    <t>692025</t>
  </si>
  <si>
    <t>基本医保参保率</t>
  </si>
  <si>
    <t>参保目标任务完成</t>
  </si>
  <si>
    <t>财政补助资金到位率</t>
  </si>
  <si>
    <t>城乡医疗救助补助资金</t>
  </si>
  <si>
    <t>通过实施城乡医疗救助，开展重特大疾病医疗救助工作，医疗救助对象人次规模不低于上年，重点对象自付费用年度限额内住院救助比例达到70%</t>
  </si>
  <si>
    <t>资助参加城乡居民医保人次数</t>
  </si>
  <si>
    <t>685804</t>
  </si>
  <si>
    <t>通过实施城乡医疗救助，开展重特大疾病医疗救助工作，医疗救助对象人次规模不低于上年，重点对象自付费用年度限额内住院救助比例达到71%</t>
  </si>
  <si>
    <t>救助对象自付费用年度限额内住院救助比例</t>
  </si>
  <si>
    <t>通过实施城乡医疗救助，开展重特大疾病医疗救助工作，医疗救助对象人次规模不低于上年，重点对象自付费用年度限额内住院救助比例达到72%</t>
  </si>
  <si>
    <t>“一站式”即时结算覆盖地区</t>
  </si>
  <si>
    <t>辖区内全覆盖</t>
  </si>
  <si>
    <t>通过实施城乡医疗救助，开展重特大疾病医疗救助工作，医疗救助对象人次规模不低于上年，重点对象自付费用年度限额内住院救助比例达到73%</t>
  </si>
  <si>
    <t>困难群众看病就医方便程度</t>
  </si>
  <si>
    <t>明显提高</t>
  </si>
  <si>
    <t>通过实施城乡医疗救助，开展重特大疾病医疗救助工作，医疗救助对象人次规模不低于上年，重点对象自付费用年度限额内住院救助比例达到74%</t>
  </si>
  <si>
    <t>困难群众医疗费用负担减轻程度</t>
  </si>
  <si>
    <t>有效缓解</t>
  </si>
  <si>
    <t>通过实施城乡医疗救助，开展重特大疾病医疗救助工作，医疗救助对象人次规模不低于上年，重点对象自付费用年度限额内住院救助比例达到75%</t>
  </si>
  <si>
    <t>对健全社会保障体系的影响</t>
  </si>
  <si>
    <t>成效明显</t>
  </si>
  <si>
    <t>通过实施城乡医疗救助，开展重特大疾病医疗救助工作，医疗救助对象人次规模不低于上年，重点对象自付费用年度限额内住院救助比例达到76%</t>
  </si>
  <si>
    <t>对健全医疗保障制度体系的作用</t>
  </si>
  <si>
    <t>通过实施城乡医疗救助，开展重特大疾病医疗救助工作，医疗救助对象人次规模不低于上年，重点对象自付费用年度限额内住院救助比例达到77%</t>
  </si>
  <si>
    <t>通过实施城乡医疗救助，开展重特大疾病医疗救助工作，医疗救助对象人次规模不低于上年，重点对象自付费用年度限额内住院救助比例达到78%</t>
  </si>
  <si>
    <t>机关事业单位养老保险补助经费</t>
  </si>
  <si>
    <t>确保符合条件的机关事业单位退休人员基础养老金按时足额发放</t>
  </si>
  <si>
    <t>符合条件的机关事业单位退休人员足额发放率</t>
  </si>
  <si>
    <t>符合条件的机关事业单位退休人员按时发放率</t>
  </si>
  <si>
    <t>有领取资格的机关事业单位退休人员基本养老金应发尽发率</t>
  </si>
  <si>
    <t>机关事业单位退休人员满意度</t>
  </si>
  <si>
    <t>伤残军人医疗补助经费</t>
  </si>
  <si>
    <t>县本级负担的伤残军人按时足额发放</t>
  </si>
  <si>
    <t>伤残军人人数</t>
  </si>
  <si>
    <t>96</t>
  </si>
  <si>
    <t>相关文件政策依据</t>
  </si>
  <si>
    <t>符合条件伤残军人按时发放率</t>
  </si>
  <si>
    <t>有领取资格的伤残军人应发尽发率</t>
  </si>
  <si>
    <t>伤残军人满意度</t>
  </si>
  <si>
    <t xml:space="preserve"> 预算科专款</t>
  </si>
  <si>
    <t>采煤沉陷区地质灾害治理经费</t>
  </si>
  <si>
    <t xml:space="preserve"> 对采煤沉陷区胜境街道第三小学建设工程,项目建筑面积不少于6953平方米，并完成附属设施建设及设备采购工作等。</t>
  </si>
  <si>
    <t>新建教学楼</t>
  </si>
  <si>
    <t>3943平方米</t>
  </si>
  <si>
    <t>新建综合楼</t>
  </si>
  <si>
    <t>200平方米</t>
  </si>
  <si>
    <t>新建食堂</t>
  </si>
  <si>
    <t>800平方米</t>
  </si>
  <si>
    <t>新建学生宿舍</t>
  </si>
  <si>
    <t>2010平方米</t>
  </si>
  <si>
    <t>入校道路硬化</t>
  </si>
  <si>
    <t>420平方米</t>
  </si>
  <si>
    <t>附属设施及设备采购完成率</t>
  </si>
  <si>
    <t>安全事故发生次数</t>
  </si>
  <si>
    <t>项目建成后收益师生人数</t>
  </si>
  <si>
    <t>1600人</t>
  </si>
  <si>
    <t>容纳学生人数提升</t>
  </si>
  <si>
    <t>230人</t>
  </si>
  <si>
    <t>改善学校师生的居住环境和生活条件</t>
  </si>
  <si>
    <t>96%</t>
  </si>
  <si>
    <t>预备费专项资金</t>
  </si>
  <si>
    <t xml:space="preserve"> 预备费</t>
  </si>
  <si>
    <t>预备费</t>
  </si>
  <si>
    <t>60000000</t>
  </si>
  <si>
    <t>税收征收经费</t>
  </si>
  <si>
    <t xml:space="preserve"> 加强财税征收管理，确保税收收入目标顺利完成。</t>
  </si>
  <si>
    <t>500</t>
  </si>
  <si>
    <t>考核乡镇、街道数量</t>
  </si>
  <si>
    <t>超收额奖励办法</t>
  </si>
  <si>
    <t>完成收入目标,优化支出结构</t>
  </si>
  <si>
    <t>金融涉外经科专款</t>
  </si>
  <si>
    <t xml:space="preserve"> 国际农发基金贷款还本付息补助资金</t>
  </si>
  <si>
    <t>国际农业发展基金贷款云南农村综合开发项目，促进农业产业发展。</t>
  </si>
  <si>
    <t>还本付息金额</t>
  </si>
  <si>
    <t>&gt;</t>
  </si>
  <si>
    <t>约定还本付息金额</t>
  </si>
  <si>
    <t>关于下达2020年度国际金融组织和外国政府贷款项目财政贴息资金的通知</t>
  </si>
  <si>
    <t>促进农业发展贡献率</t>
  </si>
  <si>
    <t>法开署贷款本息补助资金</t>
  </si>
  <si>
    <t>完成沼气池建设4000户，生物固碳造林栽植核桃4000h㎡。</t>
  </si>
  <si>
    <t>沼气池建设、固碳造林成效</t>
  </si>
  <si>
    <t>政策性农业保险保费补助资金</t>
  </si>
  <si>
    <t xml:space="preserve"> 1、2022年种植业保险计划种植：水稻1万亩、玉米13万亩、油菜4.8万亩、小麦0.08万亩、马铃薯1.6万亩；2、2021年计划投保能繁母猪5万头，育肥猪投保28.25万头；3、全县公益林实现100%参保；全县商品林按林农愿保尽保，督促各承保公司切实发行商品林保费收缴职责，力争商品林参保率达90%以上；受灾保险林木做到100%及时赔付；2年内受灾公益林100%完成灾后恢复造林；受灾商品林尽可能得到恢复；督促承保公司由传统的灾后赔偿向灾前预防转变，切实履行森林防火宣传、防灾防损义务，有效化解森森火灾风险，提高林业防灾减灾能力和灾后恢复能力，确保森林火灾受害率控制在0.9‰以内，切实保护全县森林资源安全。</t>
  </si>
  <si>
    <t>粮食播种面积</t>
  </si>
  <si>
    <t>952.96</t>
  </si>
  <si>
    <t>承保能繁母猪、育猪头数</t>
  </si>
  <si>
    <t>4.8、28.25</t>
  </si>
  <si>
    <t>万头</t>
  </si>
  <si>
    <t>公益林参保率</t>
  </si>
  <si>
    <t>商品林参保率</t>
  </si>
  <si>
    <t>风险保障水平</t>
  </si>
  <si>
    <t>接近生产物化成本</t>
  </si>
  <si>
    <t>公益林财政保费补贴资金拨付率</t>
  </si>
  <si>
    <t>年度保险结案率</t>
  </si>
  <si>
    <t>赔付率（出险）</t>
  </si>
  <si>
    <t>投保及时率</t>
  </si>
  <si>
    <t>投保有效时限</t>
  </si>
  <si>
    <t>2021年4月至2022年3月</t>
  </si>
  <si>
    <t>每头能繁母猪保费成本</t>
  </si>
  <si>
    <t>每头育肥猪保费成本</t>
  </si>
  <si>
    <t>32</t>
  </si>
  <si>
    <t>县级财政补助（公益林）</t>
  </si>
  <si>
    <t>25</t>
  </si>
  <si>
    <t>县级财政补助（商品林）</t>
  </si>
  <si>
    <t>22.5</t>
  </si>
  <si>
    <t>挽回能繁母猪养殖户经济损失金额数</t>
  </si>
  <si>
    <t>1500</t>
  </si>
  <si>
    <t>元/头只</t>
  </si>
  <si>
    <t>挽回育肥猪养殖户经济损失金额数</t>
  </si>
  <si>
    <t>800</t>
  </si>
  <si>
    <t>保险理赔金额</t>
  </si>
  <si>
    <t>400</t>
  </si>
  <si>
    <t>建立健全风险补偿保障制度，有效化解养殖业风险，促进养殖业健康发展</t>
  </si>
  <si>
    <t>‰</t>
  </si>
  <si>
    <t>化肥使用量增长率</t>
  </si>
  <si>
    <t>-1</t>
  </si>
  <si>
    <t>受灾公益林恢复率</t>
  </si>
  <si>
    <t>受灾商品林恢复率</t>
  </si>
  <si>
    <t>创业担保贷款贴息补助资金</t>
  </si>
  <si>
    <t>通过开展政策宣传、信息服务、创业担保贷款，激发市场活力，增加就业岗位，2021年度扶持创业750人以上，发放创业担保贷款7500万元以上。</t>
  </si>
  <si>
    <t>享受创业担保贷款人数</t>
  </si>
  <si>
    <t>创业担保贷款发放准确率</t>
  </si>
  <si>
    <t>创业担保贷款在年内发放完成率</t>
  </si>
  <si>
    <t>人均发放创业担保贷款金额</t>
  </si>
  <si>
    <t>发放创业担保贷款金额</t>
  </si>
  <si>
    <t>7500</t>
  </si>
  <si>
    <t>万元（%）</t>
  </si>
  <si>
    <t>创业带动就业人数</t>
  </si>
  <si>
    <t>750</t>
  </si>
  <si>
    <t>创业担保贷款发放对象满意度</t>
  </si>
  <si>
    <t xml:space="preserve"> 中央服务业发展（电子商务进农村综合示范县存量资金）专项资金</t>
  </si>
  <si>
    <t>建成服务站（点）73各，国家电子商务进农村综合示范项目顺利通过评审，建成电子商务公共服务中心1各、乡镇（街道）公共服务点81各，推动“农产品进城”和“工业品下乡”双向对接、流通顺畅。</t>
  </si>
  <si>
    <t>县级电子商务中心</t>
  </si>
  <si>
    <t>建成1各县级电子商务中心</t>
  </si>
  <si>
    <t>村级服务站点</t>
  </si>
  <si>
    <t>81</t>
  </si>
  <si>
    <t>建成81各村级服务站点</t>
  </si>
  <si>
    <t>乡镇服务站</t>
  </si>
  <si>
    <t>建成12各乡镇服务站</t>
  </si>
  <si>
    <t>带动全县电商发展</t>
  </si>
  <si>
    <t>培育20加本地电商</t>
  </si>
  <si>
    <t>打造“胜境富源”县域公共品牌满意度</t>
  </si>
  <si>
    <t>打造“胜境富源”县域公共品牌满意度达90%以上</t>
  </si>
  <si>
    <t>综合研究科</t>
  </si>
  <si>
    <t xml:space="preserve"> 富源城镇保障性安居工程老旧小区改造专项资金</t>
  </si>
  <si>
    <t xml:space="preserve"> 按目标完成老旧小区改造任务</t>
  </si>
  <si>
    <t>改造面积</t>
  </si>
  <si>
    <t>15.64</t>
  </si>
  <si>
    <t>反映新建、改造、修缮工程量完成情况。</t>
  </si>
  <si>
    <t>主体工程完成率</t>
  </si>
  <si>
    <t>反映主体工程完成情况。
主体工程完成率=（按计划完成主体工程的工程量/计划完成主体工程量）*100%。</t>
  </si>
  <si>
    <t>工程数量</t>
  </si>
  <si>
    <t>反映工程设计实现的功能数量或工程的相对独立单元的数量</t>
  </si>
  <si>
    <t>反映项目验收情况。
竣工验收合格率=（验收合格单元工程数量/完工单元工程总数）×100%。</t>
  </si>
  <si>
    <t>开工目标完成率</t>
  </si>
  <si>
    <t>反映工程按计划完工情况。
计划完工率=实际完成工程项目个数/按计划应完成项目个数</t>
  </si>
  <si>
    <t>受益人群覆盖率</t>
  </si>
  <si>
    <t>空反映项目设计受益人群或地区的实现情况。
受益人群覆盖率=（实际实现受益人群数/计划实现受益人群数）*100%</t>
  </si>
  <si>
    <t>老旧小区居民满意度</t>
  </si>
  <si>
    <t>调查人群中对设施建设或设施运行的满意度。
受益人群覆盖率=（调查人群中对设施建设或设施运行的人数/问卷调查人数）*100%</t>
  </si>
  <si>
    <t>6-2  重点工作情况解释说明汇总表</t>
  </si>
  <si>
    <t>重点工作</t>
  </si>
  <si>
    <t>2022年工作重点及工作情况</t>
  </si>
  <si>
    <t>2022年富源县积极做好上级补助资金争取工作。一是全力抢抓中央、主动研究吃透中央、省、市对下转移支付有关政策措施，重点将产业转型升级、“五网”基础建设、环境治理、乡村振兴等发展战略任务与中央、省市的政策紧密对接，全方位争取上级转移支付、专项补助和专项债券资金。二是密切关注上级政策可能出现的新动向，着力在研究政策导向、强化部门责任、建立考核机制、夯实基础工作、积极协调汇报上下功夫，找准本地与国家产业政策的对接点，抢抓中央财政新增扶贫投入及有关转移支付向深度贫困地区倾斜的政策机遇，争取更多项目和资金进入国家和省、市的盘子，促进全县经济社会发展和基本公共服务改善。为经济发展争取更多的支持。2022年，富源县将用足用好国家支持脱贫攻坚、乡村振兴等相关政策，竭尽全力争取上级转移支付补助32.83亿元(其中，一般性转移支付补助24.6亿元，专项转移支付补助8.23亿元），为全县经济高质量跨越发展提供坚强的财力保障。</t>
  </si>
  <si>
    <t>举借债务</t>
  </si>
  <si>
    <t>县第十七届人大常委会第四十一次会议审议批准富源县地方政府性债务限额总额613622.50万元，其中，一般债务限额392022.50万元，专项债务限额221600万元。
截至2021年末，富源县政府性债务余额569989.14万元，其中，一般债务余额349369.14万元，专项债务余额220620万元。全县地方政府性债务余额低于市级和县人大常委会批准的限额，总体上安全可控。</t>
  </si>
  <si>
    <t>预算绩效</t>
  </si>
  <si>
    <t>深化财政预算绩效管理制度改革是全面深化财政改革、完善公共财政体系的重要内容，是打造“责任政府”“服务型政府”和“绩效政府”的有效举措。2022年，富源县不断完善绩效管理体系，全面提升公共财政科学化规范化精细化绩效化管理水平。一是健全绩效体系，落实预算绩效管理制度。根据《中华人民共和国预算法》及中央、省市关于全面推进预算绩效管理的有关要求，强化预算编审、预算执行、全程监管和绩效评价为一体的综合管理体系，健全审核论证、部门践诺、规范审批、结果应用和绩效问责五项机制，为全县开展财政预算绩效管理工作提供了制度保障。二是建立指标体系，完善预算绩效评价内容。完善《财政支出绩效目标申报表》，设立项目绩效目标、长期绩效指标、年度绩效指标等内容。各模块内容主要包括产出指标、效益指标、满意度指标等一级指标，根据一级指标设立数量指标、质量指标、时效指标、经济效益、社会效益、服务对象满意度等二级指标。根据二级指标具体量化、细化制定三级指标。三是深化绩效管理，强化绩效评价结果应用。严格执行全口径预算编制、审查和执行，紧盯重点领域、关键环节和审查审批，健全事前、事中、事后绩效管理，强化预算执行跟踪问效。注重开源节流，既确保财政收入更多更实，又确保支出更优，推动经济快速发展，不断保障和改善民生，解决广大群众最关心的突出问题。坚持“用钱必有效，无效必问责”，县级安排到各部门的项目支出，必须进行绩效评价，确保每一分钱都花在刀刃上。强化预算绩效评价结果应用，以每个会计年度为时间界限，以各部门申报的绩效目标及绩效评价为依据，将绩效评价结果作为安排下一会计年度预算的重要参考内容，优化了预算资金配置和效益，不断提高了预算透明度和资金绩效。</t>
  </si>
  <si>
    <t>“三公'经费情况说明</t>
  </si>
  <si>
    <t>2022 年富源县全面深化财税管理改革，不断提升财政治理能力。严格执行《中华人民共和国预算法》《预算法实施条例》及相关规定，牢固树立过紧日子思想，坚持尽力而为、量力而行，继续压减一般性支出，严控行政成本和一般性支出，严格执行“三公”经费、差旅费等管理办法，全县“三公”经费支出只减不增。富源县 2022 年一般公共预算财政拨款“三公” 经费预算合计3021万元，较上年减少94万元，下降3.02%。2022年富源县“三公”经费预算安排3021万元，同比减支94万元，下降3.02%。其中：因公出国（境）费0万元，与2021年相比没有变化；公务接待费1416万元，与2021年相比减支44万元，下降3.01%；公务用车购置及运行费1605万元，与2021年相比减支50万元，下降3.02%。公务用车购置费24万元，与2021年相比减支1万元，公务用车运行费1581万元，与2021年相比49万元，下降3.01%。</t>
  </si>
  <si>
    <t>争取债券资金</t>
  </si>
  <si>
    <t>富源县重点围绕一般债券和专项债券发行支持领域，扎实做好政府公益性项目梳理申报工作，竭力争取新增债券额度，着力破解项目建设资金筹措投入困难问题。按照“资金跟着项目走”的原则，富源县加快发行使用地方政府专项债券，以落实好项目为重点做好项目储备，带动地方经济高质量可持续健康发展，缓解地方政府财政资金压力。2021年富源县发行专项债券71800万元，其中，曲靖市富源县石坝水库与李吉冲水库调水工程3700万元、曲靖市富源县洞上水库至县城调水工程3000万元、曲靖市富源县块泽河至升官坪调水工程3000万元、曲靖市富源县城市公共立体停车场建设项目9000万元、富源县人民医院搬迁建设项目21600万元、曲靖市富源县第二人民医院12700万元、曲靖市富源县国家级良种“大河乌猪”育繁推广应用9300万元、曲靖市富源县畜禽粪污资源化利用3000万元、富源县城老城区供水改造工程6500万元。
2022年新增专项债券已发行106000万元，其中，宣威至富源高速公路58000万元，曲靖市富源工业园区标准厂房及配套基础设施建设项目48000万元。</t>
  </si>
  <si>
    <t>抓产业，育财源</t>
  </si>
  <si>
    <r>
      <rPr>
        <sz val="11"/>
        <color theme="1"/>
        <rFont val="方正楷体_GBK"/>
        <charset val="134"/>
      </rPr>
      <t>坚定不移把支持发展壮大县域经济放在首位，全力保障实施工业强县战略，重点打造高原特色农业和生物资源加工、煤炭开采和洗选、绿色铝精深加工</t>
    </r>
    <r>
      <rPr>
        <sz val="11"/>
        <color rgb="FF333333"/>
        <rFont val="方正楷体_GBK"/>
        <charset val="134"/>
      </rPr>
      <t>3个百亿级支柱产业，培育新型煤化工和精细化工、电力、商贸物流、文化旅游、建筑建材、数字经济6个十亿级优势产业，支持加快建设云南省“绿色食品牌县”“重要能源基地县”“国家新型工业化产业化示范基地县”，构建现代产业体系，拓展财源产业支撑结构，培育壮大新型优势财源产业。一是巩固提升传统财源产业。围绕煤炭产业高质量发展目标，全力支持实施“五化”矿井建设和煤炭智慧物流园、新能源电池等重点项目，大力培育发展精深加工的新型煤化工产业，坚持以火电为主，支持发展水电、风电、瓦斯发电、光伏发电为补充的电力产业，巩固提升传统煤电产业的税收贡献。积极支持招商引资工作，推进煤、电、铝三大重点产业“延链、补链、增链、强链”，增强发展后劲，促进县域经济总量做大做强。二是大力发展新型财源产业。坚持以县工业园区为主阵地，全力做好项目前期工作，确保争取发行专项债券16亿元以上，支持推进标准厂房及配套基础设施建设进程，全面提升园区要素保障。持续围绕“六稳”工作和“六保”任务，全力保障产业链供应链稳定。落实新的减税降费政策，激发市场主体活力。创新财政支持服务经济发展方式，深入推进国有企业改革，积极拓宽融资渠道，有效吸引社会资本和金融资本，全力支持一二三产业融合发展。积极扩大有效投资，支持住宿餐饮、交通运输、文化旅游等行业提升服务质量，促进消费潜力发挥。</t>
    </r>
  </si>
  <si>
    <t>兜底线保“三保”</t>
  </si>
  <si>
    <r>
      <rPr>
        <sz val="11"/>
        <color theme="1"/>
        <rFont val="方正楷体_GBK"/>
        <charset val="134"/>
      </rPr>
      <t>牢牢把</t>
    </r>
    <r>
      <rPr>
        <sz val="11"/>
        <color rgb="FF333333"/>
        <rFont val="方正楷体_GBK"/>
        <charset val="134"/>
      </rPr>
      <t>“三保”支出控制在预算盘子内，坚持“先有预算后有支出”，无预算、超预算原则上不得安排支出，确保应保尽保。一是坚决兜牢底线。牢固树立底线思维，压实“三保”保障责任，严格落实中央和省相关工作要求，坚持“三保”支出在财政支出中的优先地位，严控提标扩围，增强政策可持续性，确保“保基本民生、保工资、保运转”足额保障到位</t>
    </r>
  </si>
  <si>
    <t>补短板，增福祉</t>
  </si>
  <si>
    <r>
      <rPr>
        <sz val="11"/>
        <color theme="1"/>
        <rFont val="方正楷体_GBK"/>
        <charset val="134"/>
      </rPr>
      <t>顺应人民新期待，尽力而为、量力而行，健全基本公共服务体系，全年民生支出占比达</t>
    </r>
    <r>
      <rPr>
        <sz val="11"/>
        <color rgb="FF333333"/>
        <rFont val="方正楷体_GBK"/>
        <charset val="134"/>
      </rPr>
      <t>80%以上，努力让人民群众的获得感成色更足、幸福感更可持续、安全感更有保障。</t>
    </r>
  </si>
  <si>
    <t>严监管，保稳定</t>
  </si>
  <si>
    <t>坚持不懈防范化解财政金融风险，严守地方政府性债务“红线底线”，落实属地和行业部门“两个责任”，强化债务平台动态监管、限额管控和预警管理，确保不发生系统性和区域性风险。严肃财经纪律，健全县直预算单位内部控制、预算拨款监督制约、资金跟踪问效等工作机制，紧盯重点领域、关键环节和审查审批，坚决从源头上、制度上预防和治理违规违纪行为，严控财政资金风险。增强防灾减灾和安全监管经费保障，促进应急管理体系建设，实施安全生产专项整治三年行动，推动构建“大安全、大应急、大减灾”体系，提高突发公共事件的应急处置和救援保障能力，筑牢人民生命安全屏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</si>
</sst>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00_-;_-&quot;$&quot;\ * #,##0.00\-;_-&quot;$&quot;\ * &quot;-&quot;??_-;_-@_-"/>
    <numFmt numFmtId="178" formatCode="\$#,##0.00;\(\$#,##0.00\)"/>
    <numFmt numFmtId="179" formatCode="_(* #,##0_);_(* \(#,##0\);_(* &quot;-&quot;_);_(@_)"/>
    <numFmt numFmtId="180" formatCode="_(&quot;$&quot;* #,##0.00_);_(&quot;$&quot;* \(#,##0.00\);_(&quot;$&quot;* &quot;-&quot;??_);_(@_)"/>
    <numFmt numFmtId="181" formatCode="_(* #,##0.00_);_(* \(#,##0.00\);_(* &quot;-&quot;??_);_(@_)"/>
    <numFmt numFmtId="182" formatCode="#,##0;\(#,##0\)"/>
    <numFmt numFmtId="183" formatCode="#\ ??/??"/>
    <numFmt numFmtId="184" formatCode="_-* #,##0_-;\-* #,##0_-;_-* &quot;-&quot;_-;_-@_-"/>
    <numFmt numFmtId="185" formatCode="_-&quot;$&quot;\ * #,##0_-;_-&quot;$&quot;\ * #,##0\-;_-&quot;$&quot;\ * &quot;-&quot;_-;_-@_-"/>
    <numFmt numFmtId="186" formatCode="&quot;$&quot;\ #,##0.00_-;[Red]&quot;$&quot;\ #,##0.00\-"/>
    <numFmt numFmtId="187" formatCode="\$#,##0;\(\$#,##0\)"/>
    <numFmt numFmtId="188" formatCode="&quot;$&quot;\ #,##0_-;[Red]&quot;$&quot;\ #,##0\-"/>
    <numFmt numFmtId="189" formatCode="&quot;$&quot;#,##0.00_);[Red]\(&quot;$&quot;#,##0.00\)"/>
    <numFmt numFmtId="190" formatCode="_-* #,##0.00_-;\-* #,##0.00_-;_-* &quot;-&quot;??_-;_-@_-"/>
    <numFmt numFmtId="191" formatCode="#,##0.0_);\(#,##0.0\)"/>
    <numFmt numFmtId="192" formatCode="&quot;$&quot;#,##0_);[Red]\(&quot;$&quot;#,##0\)"/>
    <numFmt numFmtId="193" formatCode="_(&quot;$&quot;* #,##0_);_(&quot;$&quot;* \(#,##0\);_(&quot;$&quot;* &quot;-&quot;_);_(@_)"/>
    <numFmt numFmtId="194" formatCode="#,##0.000000"/>
    <numFmt numFmtId="195" formatCode="0\.0,&quot;0&quot;"/>
    <numFmt numFmtId="196" formatCode="0.0"/>
    <numFmt numFmtId="197" formatCode="#,##0_ ;[Red]\-#,##0\ "/>
    <numFmt numFmtId="198" formatCode="#,##0_ "/>
    <numFmt numFmtId="199" formatCode="0.0%"/>
    <numFmt numFmtId="200" formatCode="#,##0.00_);[Red]\(#,##0.00\)"/>
    <numFmt numFmtId="201" formatCode="_ * #,##0_ ;_ * \-#,##0_ ;_ * &quot;-&quot;??_ ;_ @_ "/>
    <numFmt numFmtId="202" formatCode="0.00_ "/>
    <numFmt numFmtId="203" formatCode="0_ "/>
  </numFmts>
  <fonts count="138">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color theme="1"/>
      <name val="方正楷体_GBK"/>
      <charset val="134"/>
    </font>
    <font>
      <sz val="16"/>
      <color rgb="FF000000"/>
      <name val="方正楷体简体"/>
      <charset val="134"/>
    </font>
    <font>
      <sz val="15"/>
      <color rgb="FF333333"/>
      <name val="宋体"/>
      <charset val="134"/>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9"/>
      <color indexed="8"/>
      <name val="宋体"/>
      <charset val="134"/>
    </font>
    <font>
      <sz val="9"/>
      <color rgb="FF000000"/>
      <name val="宋体"/>
      <charset val="1"/>
    </font>
    <font>
      <sz val="9"/>
      <name val="宋体"/>
      <charset val="1"/>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1"/>
      <color indexed="8"/>
      <name val="宋体"/>
      <charset val="134"/>
    </font>
    <font>
      <b/>
      <sz val="12"/>
      <color indexed="8"/>
      <name val="宋体"/>
      <charset val="134"/>
    </font>
    <font>
      <b/>
      <sz val="14"/>
      <name val="Arial"/>
      <charset val="134"/>
    </font>
    <font>
      <b/>
      <sz val="14"/>
      <color theme="1"/>
      <name val="宋体"/>
      <charset val="134"/>
    </font>
    <font>
      <sz val="14"/>
      <color indexed="10"/>
      <name val="宋体"/>
      <charset val="134"/>
    </font>
    <font>
      <b/>
      <sz val="14"/>
      <color rgb="FFFF0000"/>
      <name val="宋体"/>
      <charset val="134"/>
    </font>
    <font>
      <sz val="10"/>
      <name val="Times New Roman"/>
      <charset val="134"/>
    </font>
    <font>
      <sz val="10"/>
      <color indexed="8"/>
      <name val="Times New Roman"/>
      <charset val="134"/>
    </font>
    <font>
      <sz val="12"/>
      <color rgb="FFFF0000"/>
      <name val="宋体"/>
      <charset val="134"/>
    </font>
    <font>
      <sz val="12"/>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62"/>
      <name val="宋体"/>
      <charset val="134"/>
    </font>
    <font>
      <sz val="12"/>
      <color indexed="17"/>
      <name val="宋体"/>
      <charset val="134"/>
    </font>
    <font>
      <sz val="11"/>
      <color indexed="9"/>
      <name val="宋体"/>
      <charset val="134"/>
    </font>
    <font>
      <sz val="11"/>
      <color indexed="52"/>
      <name val="宋体"/>
      <charset val="134"/>
    </font>
    <font>
      <sz val="12"/>
      <color indexed="9"/>
      <name val="宋体"/>
      <charset val="134"/>
    </font>
    <font>
      <sz val="11"/>
      <color indexed="20"/>
      <name val="宋体"/>
      <charset val="134"/>
    </font>
    <font>
      <b/>
      <sz val="11"/>
      <color indexed="52"/>
      <name val="宋体"/>
      <charset val="134"/>
    </font>
    <font>
      <sz val="8"/>
      <name val="Arial"/>
      <charset val="134"/>
    </font>
    <font>
      <sz val="11"/>
      <color indexed="17"/>
      <name val="宋体"/>
      <charset val="134"/>
    </font>
    <font>
      <sz val="12"/>
      <color indexed="16"/>
      <name val="宋体"/>
      <charset val="134"/>
    </font>
    <font>
      <i/>
      <sz val="11"/>
      <color indexed="23"/>
      <name val="宋体"/>
      <charset val="134"/>
    </font>
    <font>
      <b/>
      <sz val="15"/>
      <color indexed="56"/>
      <name val="宋体"/>
      <charset val="134"/>
    </font>
    <font>
      <sz val="12"/>
      <color indexed="20"/>
      <name val="宋体"/>
      <charset val="134"/>
    </font>
    <font>
      <b/>
      <sz val="11"/>
      <color indexed="63"/>
      <name val="宋体"/>
      <charset val="134"/>
    </font>
    <font>
      <b/>
      <sz val="11"/>
      <color indexed="56"/>
      <name val="宋体"/>
      <charset val="134"/>
    </font>
    <font>
      <b/>
      <sz val="10"/>
      <name val="MS Sans Serif"/>
      <charset val="134"/>
    </font>
    <font>
      <sz val="11"/>
      <color indexed="60"/>
      <name val="宋体"/>
      <charset val="134"/>
    </font>
    <font>
      <sz val="11"/>
      <color indexed="10"/>
      <name val="宋体"/>
      <charset val="134"/>
    </font>
    <font>
      <b/>
      <sz val="11"/>
      <color indexed="9"/>
      <name val="宋体"/>
      <charset val="134"/>
    </font>
    <font>
      <b/>
      <sz val="18"/>
      <color indexed="56"/>
      <name val="宋体"/>
      <charset val="134"/>
    </font>
    <font>
      <sz val="10"/>
      <name val="Helv"/>
      <charset val="134"/>
    </font>
    <font>
      <b/>
      <sz val="9"/>
      <name val="Arial"/>
      <charset val="134"/>
    </font>
    <font>
      <sz val="12"/>
      <name val="Courier"/>
      <charset val="134"/>
    </font>
    <font>
      <u/>
      <sz val="12"/>
      <color indexed="12"/>
      <name val="宋体"/>
      <charset val="134"/>
    </font>
    <font>
      <u/>
      <sz val="11"/>
      <color indexed="52"/>
      <name val="宋体"/>
      <charset val="134"/>
    </font>
    <font>
      <sz val="10"/>
      <name val="MS Sans Serif"/>
      <charset val="134"/>
    </font>
    <font>
      <sz val="10"/>
      <name val="楷体"/>
      <charset val="134"/>
    </font>
    <font>
      <b/>
      <sz val="10"/>
      <name val="Tms Rmn"/>
      <charset val="134"/>
    </font>
    <font>
      <sz val="10"/>
      <name val="仿宋_GB2312"/>
      <charset val="134"/>
    </font>
    <font>
      <b/>
      <sz val="13"/>
      <color indexed="56"/>
      <name val="宋体"/>
      <charset val="134"/>
    </font>
    <font>
      <b/>
      <sz val="10"/>
      <name val="Arial"/>
      <charset val="134"/>
    </font>
    <font>
      <u/>
      <sz val="12"/>
      <color indexed="36"/>
      <name val="宋体"/>
      <charset val="134"/>
    </font>
    <font>
      <sz val="9"/>
      <name val="宋体"/>
      <charset val="134"/>
    </font>
    <font>
      <b/>
      <sz val="14"/>
      <name val="楷体"/>
      <charset val="134"/>
    </font>
    <font>
      <b/>
      <sz val="12"/>
      <name val="Arial"/>
      <charset val="134"/>
    </font>
    <font>
      <b/>
      <sz val="11"/>
      <color indexed="54"/>
      <name val="宋体"/>
      <charset val="134"/>
    </font>
    <font>
      <sz val="7"/>
      <name val="Small Fonts"/>
      <charset val="134"/>
    </font>
    <font>
      <b/>
      <sz val="15"/>
      <color indexed="54"/>
      <name val="宋体"/>
      <charset val="134"/>
    </font>
    <font>
      <sz val="10"/>
      <name val="Geneva"/>
      <charset val="134"/>
    </font>
    <font>
      <b/>
      <sz val="10"/>
      <color indexed="9"/>
      <name val="宋体"/>
      <charset val="134"/>
    </font>
    <font>
      <b/>
      <sz val="18"/>
      <color indexed="62"/>
      <name val="宋体"/>
      <charset val="134"/>
    </font>
    <font>
      <u/>
      <sz val="10"/>
      <color indexed="12"/>
      <name val="Times"/>
      <charset val="134"/>
    </font>
    <font>
      <sz val="12"/>
      <name val="Times New Roman"/>
      <charset val="134"/>
    </font>
    <font>
      <b/>
      <sz val="18"/>
      <color indexed="54"/>
      <name val="宋体"/>
      <charset val="134"/>
    </font>
    <font>
      <sz val="8"/>
      <name val="Times New Roman"/>
      <charset val="134"/>
    </font>
    <font>
      <b/>
      <sz val="13"/>
      <color indexed="54"/>
      <name val="宋体"/>
      <charset val="134"/>
    </font>
    <font>
      <b/>
      <sz val="8"/>
      <color indexed="9"/>
      <name val="宋体"/>
      <charset val="134"/>
    </font>
    <font>
      <sz val="12"/>
      <name val="Helv"/>
      <charset val="134"/>
    </font>
    <font>
      <sz val="12"/>
      <color indexed="9"/>
      <name val="Helv"/>
      <charset val="134"/>
    </font>
    <font>
      <sz val="9"/>
      <name val="微软雅黑"/>
      <charset val="134"/>
    </font>
    <font>
      <sz val="10"/>
      <color indexed="8"/>
      <name val="MS Sans Serif"/>
      <charset val="134"/>
    </font>
    <font>
      <sz val="11"/>
      <color rgb="FF333333"/>
      <name val="方正楷体_GBK"/>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42"/>
        <bgColor indexed="64"/>
      </patternFill>
    </fill>
    <fill>
      <patternFill patternType="solid">
        <fgColor indexed="10"/>
        <bgColor indexed="64"/>
      </patternFill>
    </fill>
    <fill>
      <patternFill patternType="solid">
        <fgColor indexed="54"/>
        <bgColor indexed="64"/>
      </patternFill>
    </fill>
    <fill>
      <patternFill patternType="solid">
        <fgColor indexed="22"/>
        <bgColor indexed="64"/>
      </patternFill>
    </fill>
    <fill>
      <patternFill patternType="solid">
        <fgColor indexed="46"/>
        <bgColor indexed="64"/>
      </patternFill>
    </fill>
    <fill>
      <patternFill patternType="solid">
        <fgColor indexed="52"/>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25"/>
        <bgColor indexed="64"/>
      </patternFill>
    </fill>
    <fill>
      <patternFill patternType="solid">
        <fgColor indexed="40"/>
        <bgColor indexed="64"/>
      </patternFill>
    </fill>
    <fill>
      <patternFill patternType="solid">
        <fgColor indexed="51"/>
        <bgColor indexed="64"/>
      </patternFill>
    </fill>
    <fill>
      <patternFill patternType="solid">
        <fgColor indexed="48"/>
        <bgColor indexed="64"/>
      </patternFill>
    </fill>
    <fill>
      <patternFill patternType="solid">
        <fgColor indexed="62"/>
        <bgColor indexed="64"/>
      </patternFill>
    </fill>
    <fill>
      <patternFill patternType="lightUp">
        <fgColor indexed="9"/>
        <bgColor indexed="29"/>
      </patternFill>
    </fill>
    <fill>
      <patternFill patternType="lightUp">
        <fgColor indexed="9"/>
        <bgColor indexed="55"/>
      </patternFill>
    </fill>
    <fill>
      <patternFill patternType="solid">
        <fgColor indexed="31"/>
        <bgColor indexed="64"/>
      </patternFill>
    </fill>
    <fill>
      <patternFill patternType="solid">
        <fgColor indexed="14"/>
        <bgColor indexed="64"/>
      </patternFill>
    </fill>
    <fill>
      <patternFill patternType="solid">
        <fgColor indexed="36"/>
        <bgColor indexed="64"/>
      </patternFill>
    </fill>
    <fill>
      <patternFill patternType="gray0625"/>
    </fill>
    <fill>
      <patternFill patternType="lightUp">
        <fgColor indexed="9"/>
        <bgColor indexed="22"/>
      </patternFill>
    </fill>
    <fill>
      <patternFill patternType="solid">
        <fgColor indexed="57"/>
        <bgColor indexed="64"/>
      </patternFill>
    </fill>
    <fill>
      <patternFill patternType="solid">
        <fgColor indexed="30"/>
        <bgColor indexed="64"/>
      </patternFill>
    </fill>
    <fill>
      <patternFill patternType="mediumGray">
        <fgColor indexed="22"/>
      </patternFill>
    </fill>
    <fill>
      <patternFill patternType="solid">
        <fgColor indexed="15"/>
        <bgColor indexed="64"/>
      </patternFill>
    </fill>
    <fill>
      <patternFill patternType="solid">
        <fgColor indexed="1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11"/>
      </top>
      <bottom style="double">
        <color indexed="11"/>
      </bottom>
      <diagonal/>
    </border>
    <border>
      <left style="thin">
        <color auto="1"/>
      </left>
      <right style="thin">
        <color auto="1"/>
      </right>
      <top/>
      <bottom/>
      <diagonal/>
    </border>
    <border>
      <left/>
      <right/>
      <top/>
      <bottom style="thick">
        <color indexed="22"/>
      </bottom>
      <diagonal/>
    </border>
    <border>
      <left/>
      <right/>
      <top style="medium">
        <color auto="1"/>
      </top>
      <bottom style="medium">
        <color auto="1"/>
      </bottom>
      <diagonal/>
    </border>
    <border>
      <left/>
      <right/>
      <top/>
      <bottom style="medium">
        <color indexed="43"/>
      </bottom>
      <diagonal/>
    </border>
    <border>
      <left/>
      <right/>
      <top/>
      <bottom style="thick">
        <color indexed="11"/>
      </bottom>
      <diagonal/>
    </border>
    <border>
      <left/>
      <right/>
      <top style="medium">
        <color indexed="9"/>
      </top>
      <bottom style="medium">
        <color indexed="9"/>
      </bottom>
      <diagonal/>
    </border>
    <border>
      <left/>
      <right/>
      <top/>
      <bottom style="thick">
        <color indexed="43"/>
      </bottom>
      <diagonal/>
    </border>
  </borders>
  <cellStyleXfs count="1329">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3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 fillId="4" borderId="11" applyNumberFormat="0" applyFon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12" applyNumberFormat="0" applyFill="0" applyAlignment="0" applyProtection="0">
      <alignment vertical="center"/>
    </xf>
    <xf numFmtId="0" fontId="72" fillId="0" borderId="12" applyNumberFormat="0" applyFill="0" applyAlignment="0" applyProtection="0">
      <alignment vertical="center"/>
    </xf>
    <xf numFmtId="0" fontId="73" fillId="0" borderId="13" applyNumberFormat="0" applyFill="0" applyAlignment="0" applyProtection="0">
      <alignment vertical="center"/>
    </xf>
    <xf numFmtId="0" fontId="73" fillId="0" borderId="0" applyNumberFormat="0" applyFill="0" applyBorder="0" applyAlignment="0" applyProtection="0">
      <alignment vertical="center"/>
    </xf>
    <xf numFmtId="0" fontId="74" fillId="5" borderId="14" applyNumberFormat="0" applyAlignment="0" applyProtection="0">
      <alignment vertical="center"/>
    </xf>
    <xf numFmtId="0" fontId="75" fillId="6" borderId="15" applyNumberFormat="0" applyAlignment="0" applyProtection="0">
      <alignment vertical="center"/>
    </xf>
    <xf numFmtId="0" fontId="76" fillId="6" borderId="14" applyNumberFormat="0" applyAlignment="0" applyProtection="0">
      <alignment vertical="center"/>
    </xf>
    <xf numFmtId="0" fontId="77" fillId="7" borderId="16" applyNumberFormat="0" applyAlignment="0" applyProtection="0">
      <alignment vertical="center"/>
    </xf>
    <xf numFmtId="0" fontId="78" fillId="0" borderId="17" applyNumberFormat="0" applyFill="0" applyAlignment="0" applyProtection="0">
      <alignment vertical="center"/>
    </xf>
    <xf numFmtId="0" fontId="79" fillId="0" borderId="18" applyNumberFormat="0" applyFill="0" applyAlignment="0" applyProtection="0">
      <alignment vertical="center"/>
    </xf>
    <xf numFmtId="0" fontId="80" fillId="8" borderId="0" applyNumberFormat="0" applyBorder="0" applyAlignment="0" applyProtection="0">
      <alignment vertical="center"/>
    </xf>
    <xf numFmtId="0" fontId="81" fillId="9" borderId="0" applyNumberFormat="0" applyBorder="0" applyAlignment="0" applyProtection="0">
      <alignment vertical="center"/>
    </xf>
    <xf numFmtId="0" fontId="82" fillId="10" borderId="0" applyNumberFormat="0" applyBorder="0" applyAlignment="0" applyProtection="0">
      <alignment vertical="center"/>
    </xf>
    <xf numFmtId="0" fontId="83" fillId="11" borderId="0" applyNumberFormat="0" applyBorder="0" applyAlignment="0" applyProtection="0">
      <alignment vertical="center"/>
    </xf>
    <xf numFmtId="0" fontId="84" fillId="12" borderId="0" applyNumberFormat="0" applyBorder="0" applyAlignment="0" applyProtection="0">
      <alignment vertical="center"/>
    </xf>
    <xf numFmtId="0" fontId="84" fillId="13" borderId="0" applyNumberFormat="0" applyBorder="0" applyAlignment="0" applyProtection="0">
      <alignment vertical="center"/>
    </xf>
    <xf numFmtId="0" fontId="83" fillId="14" borderId="0" applyNumberFormat="0" applyBorder="0" applyAlignment="0" applyProtection="0">
      <alignment vertical="center"/>
    </xf>
    <xf numFmtId="0" fontId="83" fillId="15" borderId="0" applyNumberFormat="0" applyBorder="0" applyAlignment="0" applyProtection="0">
      <alignment vertical="center"/>
    </xf>
    <xf numFmtId="0" fontId="84" fillId="16" borderId="0" applyNumberFormat="0" applyBorder="0" applyAlignment="0" applyProtection="0">
      <alignment vertical="center"/>
    </xf>
    <xf numFmtId="0" fontId="84" fillId="17" borderId="0" applyNumberFormat="0" applyBorder="0" applyAlignment="0" applyProtection="0">
      <alignment vertical="center"/>
    </xf>
    <xf numFmtId="0" fontId="83" fillId="18" borderId="0" applyNumberFormat="0" applyBorder="0" applyAlignment="0" applyProtection="0">
      <alignment vertical="center"/>
    </xf>
    <xf numFmtId="0" fontId="83" fillId="19" borderId="0" applyNumberFormat="0" applyBorder="0" applyAlignment="0" applyProtection="0">
      <alignment vertical="center"/>
    </xf>
    <xf numFmtId="0" fontId="84" fillId="20" borderId="0" applyNumberFormat="0" applyBorder="0" applyAlignment="0" applyProtection="0">
      <alignment vertical="center"/>
    </xf>
    <xf numFmtId="0" fontId="84"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4" fillId="24" borderId="0" applyNumberFormat="0" applyBorder="0" applyAlignment="0" applyProtection="0">
      <alignment vertical="center"/>
    </xf>
    <xf numFmtId="0" fontId="84" fillId="25" borderId="0" applyNumberFormat="0" applyBorder="0" applyAlignment="0" applyProtection="0">
      <alignment vertical="center"/>
    </xf>
    <xf numFmtId="0" fontId="83" fillId="26" borderId="0" applyNumberFormat="0" applyBorder="0" applyAlignment="0" applyProtection="0">
      <alignment vertical="center"/>
    </xf>
    <xf numFmtId="0" fontId="83" fillId="27" borderId="0" applyNumberFormat="0" applyBorder="0" applyAlignment="0" applyProtection="0">
      <alignment vertical="center"/>
    </xf>
    <xf numFmtId="0" fontId="84" fillId="28" borderId="0" applyNumberFormat="0" applyBorder="0" applyAlignment="0" applyProtection="0">
      <alignment vertical="center"/>
    </xf>
    <xf numFmtId="0" fontId="84" fillId="29" borderId="0" applyNumberFormat="0" applyBorder="0" applyAlignment="0" applyProtection="0">
      <alignment vertical="center"/>
    </xf>
    <xf numFmtId="0" fontId="83" fillId="30" borderId="0" applyNumberFormat="0" applyBorder="0" applyAlignment="0" applyProtection="0">
      <alignment vertical="center"/>
    </xf>
    <xf numFmtId="0" fontId="83" fillId="31" borderId="0" applyNumberFormat="0" applyBorder="0" applyAlignment="0" applyProtection="0">
      <alignment vertical="center"/>
    </xf>
    <xf numFmtId="0" fontId="84" fillId="32" borderId="0" applyNumberFormat="0" applyBorder="0" applyAlignment="0" applyProtection="0">
      <alignment vertical="center"/>
    </xf>
    <xf numFmtId="0" fontId="84" fillId="33" borderId="0" applyNumberFormat="0" applyBorder="0" applyAlignment="0" applyProtection="0">
      <alignment vertical="center"/>
    </xf>
    <xf numFmtId="0" fontId="83" fillId="34" borderId="0" applyNumberFormat="0" applyBorder="0" applyAlignment="0" applyProtection="0">
      <alignment vertical="center"/>
    </xf>
    <xf numFmtId="1" fontId="85" fillId="0" borderId="19" applyFill="0" applyProtection="0">
      <alignment horizontal="center" vertical="center"/>
    </xf>
    <xf numFmtId="0" fontId="0" fillId="0" borderId="0">
      <alignment vertical="center"/>
    </xf>
    <xf numFmtId="0" fontId="30" fillId="0" borderId="0">
      <alignment vertical="center"/>
    </xf>
    <xf numFmtId="0" fontId="86" fillId="35" borderId="20" applyNumberFormat="0" applyAlignment="0" applyProtection="0">
      <alignment vertical="center"/>
    </xf>
    <xf numFmtId="0" fontId="87" fillId="36" borderId="0" applyNumberFormat="0" applyBorder="0" applyAlignment="0" applyProtection="0">
      <alignment vertical="center"/>
    </xf>
    <xf numFmtId="0" fontId="88" fillId="37" borderId="0" applyNumberFormat="0" applyBorder="0" applyAlignment="0" applyProtection="0">
      <alignment vertical="center"/>
    </xf>
    <xf numFmtId="0" fontId="0" fillId="0" borderId="0">
      <alignment vertical="center"/>
    </xf>
    <xf numFmtId="0" fontId="0" fillId="0" borderId="0">
      <alignment vertical="center"/>
    </xf>
    <xf numFmtId="0" fontId="89" fillId="0" borderId="21" applyNumberFormat="0" applyFill="0" applyAlignment="0" applyProtection="0">
      <alignment vertical="center"/>
    </xf>
    <xf numFmtId="0" fontId="90" fillId="38" borderId="0" applyNumberFormat="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28" fillId="39" borderId="0" applyNumberFormat="0" applyBorder="0" applyAlignment="0" applyProtection="0">
      <alignment vertical="center"/>
    </xf>
    <xf numFmtId="0" fontId="91" fillId="40" borderId="0" applyNumberFormat="0" applyBorder="0" applyAlignment="0" applyProtection="0">
      <alignment vertical="center"/>
    </xf>
    <xf numFmtId="0" fontId="0" fillId="0" borderId="0">
      <alignment vertical="center"/>
    </xf>
    <xf numFmtId="0" fontId="92" fillId="39" borderId="20" applyNumberFormat="0" applyAlignment="0" applyProtection="0">
      <alignment vertical="center"/>
    </xf>
    <xf numFmtId="0" fontId="56" fillId="0" borderId="22" applyNumberFormat="0" applyFill="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90" fillId="41" borderId="0" applyNumberFormat="0" applyBorder="0" applyAlignment="0" applyProtection="0">
      <alignment vertical="center"/>
    </xf>
    <xf numFmtId="0" fontId="56" fillId="0" borderId="22" applyNumberFormat="0" applyFill="0" applyAlignment="0" applyProtection="0">
      <alignment vertical="center"/>
    </xf>
    <xf numFmtId="0" fontId="93" fillId="42" borderId="1" applyNumberFormat="0" applyBorder="0" applyAlignment="0" applyProtection="0">
      <alignment vertical="center"/>
    </xf>
    <xf numFmtId="0" fontId="94" fillId="43" borderId="0" applyNumberFormat="0" applyBorder="0" applyAlignment="0" applyProtection="0">
      <alignment vertical="center"/>
    </xf>
    <xf numFmtId="0" fontId="90" fillId="44" borderId="0" applyNumberFormat="0" applyBorder="0" applyAlignment="0" applyProtection="0">
      <alignment vertical="center"/>
    </xf>
    <xf numFmtId="0" fontId="88" fillId="41" borderId="0" applyNumberFormat="0" applyBorder="0" applyAlignment="0" applyProtection="0">
      <alignment vertical="center"/>
    </xf>
    <xf numFmtId="176" fontId="85" fillId="0" borderId="19" applyFill="0" applyProtection="0">
      <alignment horizontal="right" vertical="center"/>
    </xf>
    <xf numFmtId="43" fontId="0" fillId="0" borderId="0" applyFont="0" applyFill="0" applyBorder="0" applyAlignment="0" applyProtection="0">
      <alignment vertical="center"/>
    </xf>
    <xf numFmtId="0" fontId="30" fillId="0" borderId="0">
      <alignment vertical="center"/>
    </xf>
    <xf numFmtId="0" fontId="90" fillId="38" borderId="0" applyNumberFormat="0" applyBorder="0" applyAlignment="0" applyProtection="0">
      <alignment vertical="center"/>
    </xf>
    <xf numFmtId="0" fontId="95" fillId="45" borderId="0" applyNumberFormat="0" applyBorder="0" applyAlignment="0" applyProtection="0">
      <alignment vertical="center"/>
    </xf>
    <xf numFmtId="0" fontId="88" fillId="46" borderId="0" applyNumberFormat="0" applyBorder="0" applyAlignment="0" applyProtection="0">
      <alignment vertical="center"/>
    </xf>
    <xf numFmtId="0" fontId="30" fillId="0" borderId="0">
      <alignment vertical="center"/>
    </xf>
    <xf numFmtId="0" fontId="90" fillId="47" borderId="0" applyNumberFormat="0" applyBorder="0" applyAlignment="0" applyProtection="0">
      <alignment vertical="center"/>
    </xf>
    <xf numFmtId="0" fontId="90" fillId="41" borderId="0" applyNumberFormat="0" applyBorder="0" applyAlignment="0" applyProtection="0">
      <alignment vertical="center"/>
    </xf>
    <xf numFmtId="0" fontId="96" fillId="0" borderId="0" applyNumberFormat="0" applyFill="0" applyBorder="0" applyAlignment="0" applyProtection="0">
      <alignment vertical="center"/>
    </xf>
    <xf numFmtId="9" fontId="30" fillId="0" borderId="0" applyFont="0" applyFill="0" applyBorder="0" applyAlignment="0" applyProtection="0">
      <alignment vertical="center"/>
    </xf>
    <xf numFmtId="0" fontId="90" fillId="44"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0" fillId="42" borderId="23" applyNumberFormat="0" applyFont="0" applyAlignment="0" applyProtection="0">
      <alignment vertical="center"/>
    </xf>
    <xf numFmtId="0" fontId="88" fillId="48" borderId="0" applyNumberFormat="0" applyBorder="0" applyAlignment="0" applyProtection="0">
      <alignment vertical="center"/>
    </xf>
    <xf numFmtId="0" fontId="90" fillId="47" borderId="0" applyNumberFormat="0" applyBorder="0" applyAlignment="0" applyProtection="0">
      <alignment vertical="center"/>
    </xf>
    <xf numFmtId="0" fontId="97" fillId="0" borderId="24" applyNumberFormat="0" applyFill="0" applyAlignment="0" applyProtection="0">
      <alignment vertical="center"/>
    </xf>
    <xf numFmtId="0" fontId="91" fillId="45" borderId="0" applyNumberFormat="0" applyBorder="0" applyAlignment="0" applyProtection="0">
      <alignment vertical="center"/>
    </xf>
    <xf numFmtId="0" fontId="98" fillId="4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90" fillId="38" borderId="0" applyNumberFormat="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91" fillId="45" borderId="0" applyNumberFormat="0" applyBorder="0" applyAlignment="0" applyProtection="0">
      <alignment vertical="center"/>
    </xf>
    <xf numFmtId="0" fontId="90" fillId="41" borderId="0" applyNumberFormat="0" applyBorder="0" applyAlignment="0" applyProtection="0">
      <alignment vertical="center"/>
    </xf>
    <xf numFmtId="0" fontId="10" fillId="0" borderId="0">
      <alignment vertical="center"/>
    </xf>
    <xf numFmtId="0" fontId="0" fillId="42" borderId="23" applyNumberFormat="0" applyFont="0" applyAlignment="0" applyProtection="0">
      <alignment vertical="center"/>
    </xf>
    <xf numFmtId="0" fontId="0" fillId="0" borderId="0">
      <alignment vertical="center"/>
    </xf>
    <xf numFmtId="0" fontId="99" fillId="39" borderId="25" applyNumberFormat="0" applyAlignment="0" applyProtection="0">
      <alignment vertical="center"/>
    </xf>
    <xf numFmtId="0" fontId="0" fillId="0" borderId="0">
      <alignment vertical="center"/>
    </xf>
    <xf numFmtId="0" fontId="0" fillId="0" borderId="0">
      <alignment vertical="center"/>
    </xf>
    <xf numFmtId="0" fontId="30" fillId="0" borderId="0">
      <alignment vertical="center"/>
    </xf>
    <xf numFmtId="0" fontId="100" fillId="0" borderId="0" applyNumberFormat="0" applyFill="0" applyBorder="0" applyAlignment="0" applyProtection="0">
      <alignment vertical="center"/>
    </xf>
    <xf numFmtId="0" fontId="0" fillId="42" borderId="23" applyNumberFormat="0" applyFont="0" applyAlignment="0" applyProtection="0">
      <alignment vertical="center"/>
    </xf>
    <xf numFmtId="0" fontId="101" fillId="0" borderId="26">
      <alignment horizontal="center" vertical="center"/>
    </xf>
    <xf numFmtId="0" fontId="91" fillId="40" borderId="0" applyNumberFormat="0" applyBorder="0" applyAlignment="0" applyProtection="0">
      <alignment vertical="center"/>
    </xf>
    <xf numFmtId="0" fontId="91" fillId="45" borderId="0" applyNumberFormat="0" applyBorder="0" applyAlignment="0" applyProtection="0">
      <alignment vertical="center"/>
    </xf>
    <xf numFmtId="0" fontId="99" fillId="39" borderId="25" applyNumberFormat="0" applyAlignment="0" applyProtection="0">
      <alignment vertical="center"/>
    </xf>
    <xf numFmtId="0" fontId="102" fillId="49" borderId="0" applyNumberFormat="0" applyBorder="0" applyAlignment="0" applyProtection="0">
      <alignment vertical="center"/>
    </xf>
    <xf numFmtId="0" fontId="0" fillId="36" borderId="0" applyNumberFormat="0" applyBorder="0" applyAlignment="0" applyProtection="0">
      <alignment vertical="center"/>
    </xf>
    <xf numFmtId="0" fontId="89" fillId="0" borderId="21" applyNumberFormat="0" applyFill="0" applyAlignment="0" applyProtection="0">
      <alignment vertical="center"/>
    </xf>
    <xf numFmtId="0" fontId="0" fillId="0" borderId="0">
      <alignment vertical="center"/>
    </xf>
    <xf numFmtId="0" fontId="0" fillId="0" borderId="0">
      <alignment vertical="center"/>
    </xf>
    <xf numFmtId="0" fontId="89" fillId="0" borderId="21" applyNumberFormat="0" applyFill="0" applyAlignment="0" applyProtection="0">
      <alignment vertical="center"/>
    </xf>
    <xf numFmtId="0" fontId="56" fillId="0" borderId="22" applyNumberFormat="0" applyFill="0" applyAlignment="0" applyProtection="0">
      <alignment vertical="center"/>
    </xf>
    <xf numFmtId="0" fontId="103" fillId="0" borderId="0" applyNumberFormat="0" applyFill="0" applyBorder="0" applyAlignment="0" applyProtection="0">
      <alignment vertical="center"/>
    </xf>
    <xf numFmtId="0" fontId="99" fillId="39" borderId="25" applyNumberFormat="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4" fillId="44" borderId="27" applyNumberFormat="0" applyAlignment="0" applyProtection="0">
      <alignment vertical="center"/>
    </xf>
    <xf numFmtId="0" fontId="56" fillId="0" borderId="22" applyNumberFormat="0" applyFill="0" applyAlignment="0" applyProtection="0">
      <alignment vertical="center"/>
    </xf>
    <xf numFmtId="0" fontId="85" fillId="0" borderId="8" applyNumberFormat="0" applyFill="0" applyProtection="0">
      <alignment horizontal="right" vertical="center"/>
    </xf>
    <xf numFmtId="0" fontId="0" fillId="0" borderId="0">
      <alignment vertical="center"/>
    </xf>
    <xf numFmtId="0" fontId="0" fillId="0" borderId="0">
      <alignment vertical="center"/>
    </xf>
    <xf numFmtId="0" fontId="89" fillId="0" borderId="21" applyNumberFormat="0" applyFill="0" applyAlignment="0" applyProtection="0">
      <alignment vertical="center"/>
    </xf>
    <xf numFmtId="0" fontId="105" fillId="0" borderId="0" applyNumberFormat="0" applyFill="0" applyBorder="0" applyAlignment="0" applyProtection="0">
      <alignment vertical="center"/>
    </xf>
    <xf numFmtId="0" fontId="89" fillId="0" borderId="21" applyNumberFormat="0" applyFill="0" applyAlignment="0" applyProtection="0">
      <alignment vertical="center"/>
    </xf>
    <xf numFmtId="0" fontId="0" fillId="0" borderId="0">
      <alignment vertical="center"/>
    </xf>
    <xf numFmtId="0" fontId="0" fillId="0" borderId="0">
      <alignment vertical="center"/>
    </xf>
    <xf numFmtId="0" fontId="56" fillId="0" borderId="22" applyNumberFormat="0" applyFill="0" applyAlignment="0" applyProtection="0">
      <alignment vertical="center"/>
    </xf>
    <xf numFmtId="0" fontId="91" fillId="40" borderId="0" applyNumberFormat="0" applyBorder="0" applyAlignment="0" applyProtection="0">
      <alignment vertical="center"/>
    </xf>
    <xf numFmtId="0" fontId="30" fillId="0" borderId="0" applyNumberFormat="0" applyFont="0" applyFill="0" applyBorder="0" applyAlignment="0" applyProtection="0">
      <alignment horizontal="left" vertical="center"/>
    </xf>
    <xf numFmtId="0" fontId="0" fillId="0" borderId="0">
      <alignment vertical="center"/>
    </xf>
    <xf numFmtId="0" fontId="0" fillId="0" borderId="0">
      <alignment vertical="center"/>
    </xf>
    <xf numFmtId="0" fontId="89" fillId="0" borderId="21" applyNumberFormat="0" applyFill="0" applyAlignment="0" applyProtection="0">
      <alignment vertical="center"/>
    </xf>
    <xf numFmtId="0" fontId="99" fillId="39" borderId="25" applyNumberFormat="0" applyAlignment="0" applyProtection="0">
      <alignment vertical="center"/>
    </xf>
    <xf numFmtId="0" fontId="56" fillId="0" borderId="22" applyNumberFormat="0" applyFill="0" applyAlignment="0" applyProtection="0">
      <alignment vertical="center"/>
    </xf>
    <xf numFmtId="0" fontId="97" fillId="0" borderId="24" applyNumberFormat="0" applyFill="0" applyAlignment="0" applyProtection="0">
      <alignment vertical="center"/>
    </xf>
    <xf numFmtId="0" fontId="90" fillId="41" borderId="0" applyNumberFormat="0" applyBorder="0" applyAlignment="0" applyProtection="0">
      <alignment vertical="center"/>
    </xf>
    <xf numFmtId="0" fontId="106" fillId="0" borderId="0">
      <alignment vertical="center"/>
    </xf>
    <xf numFmtId="0" fontId="102" fillId="49" borderId="0" applyNumberFormat="0" applyBorder="0" applyAlignment="0" applyProtection="0">
      <alignment vertical="center"/>
    </xf>
    <xf numFmtId="0" fontId="92" fillId="39" borderId="20" applyNumberFormat="0" applyAlignment="0" applyProtection="0">
      <alignment vertical="center"/>
    </xf>
    <xf numFmtId="0" fontId="97" fillId="0" borderId="24" applyNumberFormat="0" applyFill="0" applyAlignment="0" applyProtection="0">
      <alignment vertical="center"/>
    </xf>
    <xf numFmtId="0" fontId="90" fillId="41" borderId="0" applyNumberFormat="0" applyBorder="0" applyAlignment="0" applyProtection="0">
      <alignment vertical="center"/>
    </xf>
    <xf numFmtId="0" fontId="0" fillId="42" borderId="23" applyNumberFormat="0" applyFont="0" applyAlignment="0" applyProtection="0">
      <alignment vertical="center"/>
    </xf>
    <xf numFmtId="0" fontId="103" fillId="0" borderId="0" applyNumberFormat="0" applyFill="0" applyBorder="0" applyAlignment="0" applyProtection="0">
      <alignment vertical="center"/>
    </xf>
    <xf numFmtId="0" fontId="0" fillId="42" borderId="23" applyNumberFormat="0" applyFont="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99" fillId="39" borderId="25" applyNumberFormat="0" applyAlignment="0" applyProtection="0">
      <alignment vertical="center"/>
    </xf>
    <xf numFmtId="0" fontId="0" fillId="43" borderId="0" applyNumberFormat="0" applyBorder="0" applyAlignment="0" applyProtection="0">
      <alignment vertical="center"/>
    </xf>
    <xf numFmtId="0" fontId="0" fillId="42" borderId="23" applyNumberFormat="0" applyFont="0" applyAlignment="0" applyProtection="0">
      <alignment vertical="center"/>
    </xf>
    <xf numFmtId="0" fontId="0" fillId="0" borderId="0">
      <alignment vertical="center"/>
    </xf>
    <xf numFmtId="0" fontId="0" fillId="42" borderId="23" applyNumberFormat="0" applyFont="0" applyAlignment="0" applyProtection="0">
      <alignment vertical="center"/>
    </xf>
    <xf numFmtId="0" fontId="10" fillId="0" borderId="0">
      <alignment vertical="center"/>
    </xf>
    <xf numFmtId="0" fontId="0" fillId="42" borderId="23" applyNumberFormat="0" applyFont="0" applyAlignment="0" applyProtection="0">
      <alignment vertical="center"/>
    </xf>
    <xf numFmtId="0" fontId="10" fillId="0" borderId="0">
      <alignment vertical="center"/>
    </xf>
    <xf numFmtId="43" fontId="0" fillId="0" borderId="0" applyFont="0" applyFill="0" applyBorder="0" applyAlignment="0" applyProtection="0">
      <alignment vertical="center"/>
    </xf>
    <xf numFmtId="0" fontId="56" fillId="0" borderId="22" applyNumberFormat="0" applyFill="0" applyAlignment="0" applyProtection="0">
      <alignment vertical="center"/>
    </xf>
    <xf numFmtId="1" fontId="85" fillId="0" borderId="19" applyFill="0" applyProtection="0">
      <alignment horizontal="center" vertical="center"/>
    </xf>
    <xf numFmtId="0" fontId="106" fillId="0" borderId="0">
      <alignment vertical="center"/>
    </xf>
    <xf numFmtId="0" fontId="100" fillId="0" borderId="28" applyNumberFormat="0" applyFill="0" applyAlignment="0" applyProtection="0">
      <alignment vertical="center"/>
    </xf>
    <xf numFmtId="177" fontId="30" fillId="0" borderId="0" applyFont="0" applyFill="0" applyBorder="0" applyAlignment="0" applyProtection="0">
      <alignment vertical="center"/>
    </xf>
    <xf numFmtId="0" fontId="107" fillId="0" borderId="0" applyNumberFormat="0" applyFill="0" applyBorder="0" applyAlignment="0" applyProtection="0">
      <alignment vertical="center"/>
    </xf>
    <xf numFmtId="0" fontId="90" fillId="39" borderId="0" applyNumberFormat="0" applyBorder="0" applyAlignment="0" applyProtection="0">
      <alignment vertical="center"/>
    </xf>
    <xf numFmtId="0" fontId="85" fillId="0" borderId="8" applyNumberFormat="0" applyFill="0" applyProtection="0">
      <alignment horizontal="right" vertical="center"/>
    </xf>
    <xf numFmtId="0" fontId="108" fillId="0" borderId="0">
      <alignment vertical="center"/>
    </xf>
    <xf numFmtId="0" fontId="30" fillId="0" borderId="0">
      <alignment vertical="center"/>
    </xf>
    <xf numFmtId="0" fontId="86" fillId="35" borderId="20" applyNumberFormat="0" applyAlignment="0" applyProtection="0">
      <alignment vertical="center"/>
    </xf>
    <xf numFmtId="0" fontId="88" fillId="38" borderId="0" applyNumberFormat="0" applyBorder="0" applyAlignment="0" applyProtection="0">
      <alignment vertical="center"/>
    </xf>
    <xf numFmtId="0" fontId="99" fillId="39" borderId="25" applyNumberFormat="0" applyAlignment="0" applyProtection="0">
      <alignment vertical="center"/>
    </xf>
    <xf numFmtId="41" fontId="0" fillId="0" borderId="0" applyFont="0" applyFill="0" applyBorder="0" applyAlignment="0" applyProtection="0">
      <alignment vertical="center"/>
    </xf>
    <xf numFmtId="0" fontId="99" fillId="39" borderId="25" applyNumberFormat="0" applyAlignment="0" applyProtection="0">
      <alignment vertical="center"/>
    </xf>
    <xf numFmtId="0" fontId="109" fillId="0" borderId="0" applyNumberFormat="0" applyFill="0" applyBorder="0" applyAlignment="0" applyProtection="0">
      <alignment vertical="top"/>
      <protection locked="0"/>
    </xf>
    <xf numFmtId="0" fontId="99" fillId="39" borderId="25" applyNumberFormat="0" applyAlignment="0" applyProtection="0">
      <alignment vertical="center"/>
    </xf>
    <xf numFmtId="0" fontId="89" fillId="0" borderId="21" applyNumberFormat="0" applyFill="0" applyAlignment="0" applyProtection="0">
      <alignment vertical="center"/>
    </xf>
    <xf numFmtId="0" fontId="102" fillId="49" borderId="0" applyNumberFormat="0" applyBorder="0" applyAlignment="0" applyProtection="0">
      <alignment vertical="center"/>
    </xf>
    <xf numFmtId="0" fontId="102" fillId="49" borderId="0" applyNumberFormat="0" applyBorder="0" applyAlignment="0" applyProtection="0">
      <alignment vertical="center"/>
    </xf>
    <xf numFmtId="178" fontId="62" fillId="0" borderId="0">
      <alignment vertical="center"/>
    </xf>
    <xf numFmtId="0" fontId="102" fillId="49" borderId="0" applyNumberFormat="0" applyBorder="0" applyAlignment="0" applyProtection="0">
      <alignment vertical="center"/>
    </xf>
    <xf numFmtId="0" fontId="85" fillId="0" borderId="8" applyNumberFormat="0" applyFill="0" applyProtection="0">
      <alignment horizontal="left" vertical="center"/>
    </xf>
    <xf numFmtId="176" fontId="85" fillId="0" borderId="19" applyFill="0" applyProtection="0">
      <alignment horizontal="right" vertical="center"/>
    </xf>
    <xf numFmtId="0" fontId="94" fillId="43"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88" fillId="50" borderId="0" applyNumberFormat="0" applyBorder="0" applyAlignment="0" applyProtection="0">
      <alignment vertical="center"/>
    </xf>
    <xf numFmtId="0" fontId="99" fillId="39" borderId="25" applyNumberFormat="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30" fillId="0" borderId="0">
      <alignment vertical="center"/>
    </xf>
    <xf numFmtId="0" fontId="30" fillId="0" borderId="0">
      <alignment vertical="center"/>
    </xf>
    <xf numFmtId="0" fontId="88" fillId="51" borderId="0" applyNumberFormat="0" applyBorder="0" applyAlignment="0" applyProtection="0">
      <alignment vertical="center"/>
    </xf>
    <xf numFmtId="0" fontId="30" fillId="0" borderId="0">
      <alignment vertical="center"/>
    </xf>
    <xf numFmtId="0" fontId="0" fillId="0" borderId="0">
      <alignment vertical="center"/>
    </xf>
    <xf numFmtId="0" fontId="88" fillId="51" borderId="0" applyNumberFormat="0" applyBorder="0" applyAlignment="0" applyProtection="0">
      <alignment vertical="center"/>
    </xf>
    <xf numFmtId="0" fontId="90" fillId="52" borderId="0" applyNumberFormat="0" applyBorder="0" applyAlignment="0" applyProtection="0">
      <alignment vertical="center"/>
    </xf>
    <xf numFmtId="0" fontId="88" fillId="51" borderId="0" applyNumberFormat="0" applyBorder="0" applyAlignment="0" applyProtection="0">
      <alignment vertical="center"/>
    </xf>
    <xf numFmtId="0" fontId="88" fillId="53" borderId="0" applyNumberFormat="0" applyBorder="0" applyAlignment="0" applyProtection="0">
      <alignment vertical="center"/>
    </xf>
    <xf numFmtId="0" fontId="10" fillId="0" borderId="0">
      <alignment vertical="center"/>
    </xf>
    <xf numFmtId="0" fontId="88" fillId="39" borderId="0" applyNumberFormat="0" applyBorder="0" applyAlignment="0" applyProtection="0">
      <alignment vertical="center"/>
    </xf>
    <xf numFmtId="0" fontId="30" fillId="0" borderId="0">
      <alignment vertical="center"/>
    </xf>
    <xf numFmtId="0" fontId="88" fillId="53" borderId="0" applyNumberFormat="0" applyBorder="0" applyAlignment="0" applyProtection="0">
      <alignment vertical="center"/>
    </xf>
    <xf numFmtId="0" fontId="94" fillId="36" borderId="0" applyNumberFormat="0" applyBorder="0" applyAlignment="0" applyProtection="0">
      <alignment vertical="center"/>
    </xf>
    <xf numFmtId="0" fontId="87" fillId="36" borderId="0" applyNumberFormat="0" applyBorder="0" applyAlignment="0" applyProtection="0">
      <alignment vertical="center"/>
    </xf>
    <xf numFmtId="0" fontId="85" fillId="0" borderId="8" applyNumberFormat="0" applyFill="0" applyProtection="0">
      <alignment horizontal="left" vertical="center"/>
    </xf>
    <xf numFmtId="0" fontId="30" fillId="0" borderId="0">
      <alignment vertical="center"/>
    </xf>
    <xf numFmtId="0" fontId="88" fillId="54" borderId="0" applyNumberFormat="0" applyBorder="0" applyAlignment="0" applyProtection="0">
      <alignment vertical="center"/>
    </xf>
    <xf numFmtId="0" fontId="102" fillId="49" borderId="0" applyNumberFormat="0" applyBorder="0" applyAlignment="0" applyProtection="0">
      <alignment vertical="center"/>
    </xf>
    <xf numFmtId="0" fontId="95" fillId="45" borderId="0" applyNumberFormat="0" applyBorder="0" applyAlignment="0" applyProtection="0">
      <alignment vertical="center"/>
    </xf>
    <xf numFmtId="0" fontId="88" fillId="55" borderId="0" applyNumberFormat="0" applyBorder="0" applyAlignment="0" applyProtection="0">
      <alignment vertical="center"/>
    </xf>
    <xf numFmtId="0" fontId="88" fillId="54" borderId="0" applyNumberFormat="0" applyBorder="0" applyAlignment="0" applyProtection="0">
      <alignment vertical="center"/>
    </xf>
    <xf numFmtId="0" fontId="28" fillId="39" borderId="0" applyNumberFormat="0" applyBorder="0" applyAlignment="0" applyProtection="0">
      <alignment vertical="center"/>
    </xf>
    <xf numFmtId="0" fontId="86" fillId="35" borderId="20" applyNumberFormat="0" applyAlignment="0" applyProtection="0">
      <alignment vertical="center"/>
    </xf>
    <xf numFmtId="0" fontId="88" fillId="37" borderId="0" applyNumberFormat="0" applyBorder="0" applyAlignment="0" applyProtection="0">
      <alignment vertical="center"/>
    </xf>
    <xf numFmtId="0" fontId="88" fillId="51" borderId="0" applyNumberFormat="0" applyBorder="0" applyAlignment="0" applyProtection="0">
      <alignment vertical="center"/>
    </xf>
    <xf numFmtId="0" fontId="88" fillId="56" borderId="0" applyNumberFormat="0" applyBorder="0" applyAlignment="0" applyProtection="0">
      <alignment vertical="center"/>
    </xf>
    <xf numFmtId="0" fontId="103" fillId="0" borderId="0" applyNumberFormat="0" applyFill="0" applyBorder="0" applyAlignment="0" applyProtection="0">
      <alignment vertical="center"/>
    </xf>
    <xf numFmtId="0" fontId="57" fillId="57" borderId="0" applyNumberFormat="0" applyBorder="0" applyAlignment="0" applyProtection="0">
      <alignment vertical="center"/>
    </xf>
    <xf numFmtId="0" fontId="57" fillId="58" borderId="0" applyNumberFormat="0" applyBorder="0" applyAlignment="0" applyProtection="0">
      <alignment vertical="center"/>
    </xf>
    <xf numFmtId="0" fontId="103" fillId="0" borderId="0" applyNumberFormat="0" applyFill="0" applyBorder="0" applyAlignment="0" applyProtection="0">
      <alignment vertical="center"/>
    </xf>
    <xf numFmtId="0" fontId="57" fillId="58" borderId="0" applyNumberFormat="0" applyBorder="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104" fillId="44" borderId="27" applyNumberFormat="0" applyAlignment="0" applyProtection="0">
      <alignment vertical="center"/>
    </xf>
    <xf numFmtId="0" fontId="104" fillId="44" borderId="27" applyNumberFormat="0" applyAlignment="0" applyProtection="0">
      <alignment vertical="center"/>
    </xf>
    <xf numFmtId="0" fontId="91" fillId="40" borderId="0" applyNumberFormat="0" applyBorder="0" applyAlignment="0" applyProtection="0">
      <alignment vertical="center"/>
    </xf>
    <xf numFmtId="0" fontId="30" fillId="0" borderId="0">
      <alignment vertical="center"/>
    </xf>
    <xf numFmtId="0" fontId="90" fillId="38"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6" fontId="85" fillId="0" borderId="19" applyFill="0" applyProtection="0">
      <alignment horizontal="right" vertical="center"/>
    </xf>
    <xf numFmtId="0" fontId="90" fillId="44" borderId="0" applyNumberFormat="0" applyBorder="0" applyAlignment="0" applyProtection="0">
      <alignment vertical="center"/>
    </xf>
    <xf numFmtId="179" fontId="0" fillId="0" borderId="0" applyFont="0" applyFill="0" applyBorder="0" applyAlignment="0" applyProtection="0">
      <alignment vertical="center"/>
    </xf>
    <xf numFmtId="43" fontId="0" fillId="0" borderId="0" applyFont="0" applyFill="0" applyBorder="0" applyAlignment="0" applyProtection="0">
      <alignment vertical="center"/>
    </xf>
    <xf numFmtId="0" fontId="86" fillId="35" borderId="20" applyNumberFormat="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111" fillId="0" borderId="0">
      <alignment vertical="center"/>
    </xf>
    <xf numFmtId="0" fontId="89" fillId="0" borderId="21" applyNumberFormat="0" applyFill="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89" fillId="0" borderId="21" applyNumberFormat="0" applyFill="0" applyAlignment="0" applyProtection="0">
      <alignment vertical="center"/>
    </xf>
    <xf numFmtId="0" fontId="99" fillId="39" borderId="25" applyNumberFormat="0" applyAlignment="0" applyProtection="0">
      <alignment vertical="center"/>
    </xf>
    <xf numFmtId="0" fontId="30" fillId="0" borderId="0">
      <alignment vertical="center"/>
    </xf>
    <xf numFmtId="0" fontId="30" fillId="0" borderId="0">
      <alignment vertical="center"/>
    </xf>
    <xf numFmtId="0" fontId="89" fillId="0" borderId="21" applyNumberFormat="0" applyFill="0" applyAlignment="0" applyProtection="0">
      <alignment vertical="center"/>
    </xf>
    <xf numFmtId="0" fontId="28" fillId="59" borderId="0" applyNumberFormat="0" applyBorder="0" applyAlignment="0" applyProtection="0">
      <alignment vertical="center"/>
    </xf>
    <xf numFmtId="0" fontId="88" fillId="60" borderId="0" applyNumberFormat="0" applyBorder="0" applyAlignment="0" applyProtection="0">
      <alignment vertical="center"/>
    </xf>
    <xf numFmtId="0" fontId="28" fillId="59" borderId="0" applyNumberFormat="0" applyBorder="0" applyAlignment="0" applyProtection="0">
      <alignment vertical="center"/>
    </xf>
    <xf numFmtId="0" fontId="0" fillId="59" borderId="0" applyNumberFormat="0" applyBorder="0" applyAlignment="0" applyProtection="0">
      <alignment vertical="center"/>
    </xf>
    <xf numFmtId="0" fontId="89" fillId="0" borderId="21" applyNumberFormat="0" applyFill="0" applyAlignment="0" applyProtection="0">
      <alignment vertical="center"/>
    </xf>
    <xf numFmtId="0" fontId="89" fillId="0" borderId="21" applyNumberFormat="0" applyFill="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89" fillId="0" borderId="21" applyNumberFormat="0" applyFill="0" applyAlignment="0" applyProtection="0">
      <alignment vertical="center"/>
    </xf>
    <xf numFmtId="0" fontId="112" fillId="0" borderId="19" applyNumberFormat="0" applyFill="0" applyProtection="0">
      <alignment horizontal="center" vertical="center"/>
    </xf>
    <xf numFmtId="0" fontId="30" fillId="0" borderId="0">
      <alignment vertical="center"/>
    </xf>
    <xf numFmtId="0" fontId="103" fillId="0" borderId="0" applyNumberFormat="0" applyFill="0" applyBorder="0" applyAlignment="0" applyProtection="0">
      <alignment vertical="center"/>
    </xf>
    <xf numFmtId="0" fontId="89" fillId="0" borderId="21" applyNumberFormat="0" applyFill="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2" fillId="0" borderId="19" applyNumberFormat="0" applyFill="0" applyProtection="0">
      <alignment horizontal="lef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04" fillId="44" borderId="27" applyNumberFormat="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104" fillId="44" borderId="27" applyNumberFormat="0" applyAlignment="0" applyProtection="0">
      <alignment vertical="center"/>
    </xf>
    <xf numFmtId="0" fontId="104" fillId="44" borderId="27" applyNumberFormat="0" applyAlignment="0" applyProtection="0">
      <alignment vertical="center"/>
    </xf>
    <xf numFmtId="0" fontId="104" fillId="44" borderId="27" applyNumberFormat="0" applyAlignment="0" applyProtection="0">
      <alignment vertical="center"/>
    </xf>
    <xf numFmtId="0" fontId="91" fillId="40" borderId="0" applyNumberFormat="0" applyBorder="0" applyAlignment="0" applyProtection="0">
      <alignment vertical="center"/>
    </xf>
    <xf numFmtId="0" fontId="90" fillId="38" borderId="0" applyNumberFormat="0" applyBorder="0" applyAlignment="0" applyProtection="0">
      <alignment vertical="center"/>
    </xf>
    <xf numFmtId="0" fontId="104" fillId="44" borderId="27" applyNumberFormat="0" applyAlignment="0" applyProtection="0">
      <alignment vertical="center"/>
    </xf>
    <xf numFmtId="0" fontId="91" fillId="40" borderId="0" applyNumberFormat="0" applyBorder="0" applyAlignment="0" applyProtection="0">
      <alignment vertical="center"/>
    </xf>
    <xf numFmtId="0" fontId="92" fillId="39" borderId="20" applyNumberFormat="0" applyAlignment="0" applyProtection="0">
      <alignment vertical="center"/>
    </xf>
    <xf numFmtId="0" fontId="0" fillId="0" borderId="0">
      <alignment vertical="center"/>
    </xf>
    <xf numFmtId="0" fontId="102" fillId="49" borderId="0" applyNumberFormat="0" applyBorder="0" applyAlignment="0" applyProtection="0">
      <alignment vertical="center"/>
    </xf>
    <xf numFmtId="0" fontId="92" fillId="39" borderId="20" applyNumberFormat="0" applyAlignment="0" applyProtection="0">
      <alignment vertical="center"/>
    </xf>
    <xf numFmtId="0" fontId="102" fillId="49" borderId="0" applyNumberFormat="0" applyBorder="0" applyAlignment="0" applyProtection="0">
      <alignment vertical="center"/>
    </xf>
    <xf numFmtId="0" fontId="98" fillId="45" borderId="0" applyNumberFormat="0" applyBorder="0" applyAlignment="0" applyProtection="0">
      <alignment vertical="center"/>
    </xf>
    <xf numFmtId="0" fontId="92" fillId="39" borderId="20" applyNumberFormat="0" applyAlignment="0" applyProtection="0">
      <alignment vertical="center"/>
    </xf>
    <xf numFmtId="0" fontId="102" fillId="49" borderId="0" applyNumberFormat="0" applyBorder="0" applyAlignment="0" applyProtection="0">
      <alignment vertical="center"/>
    </xf>
    <xf numFmtId="0" fontId="88" fillId="54" borderId="0" applyNumberFormat="0" applyBorder="0" applyAlignment="0" applyProtection="0">
      <alignment vertical="center"/>
    </xf>
    <xf numFmtId="0" fontId="0" fillId="54" borderId="0" applyNumberFormat="0" applyBorder="0" applyAlignment="0" applyProtection="0">
      <alignment vertical="center"/>
    </xf>
    <xf numFmtId="0" fontId="94" fillId="36" borderId="0" applyNumberFormat="0" applyBorder="0" applyAlignment="0" applyProtection="0">
      <alignment vertical="center"/>
    </xf>
    <xf numFmtId="0" fontId="88" fillId="56" borderId="0" applyNumberFormat="0" applyBorder="0" applyAlignment="0" applyProtection="0">
      <alignment vertical="center"/>
    </xf>
    <xf numFmtId="9" fontId="30" fillId="0" borderId="0" applyFont="0" applyFill="0" applyBorder="0" applyAlignment="0" applyProtection="0">
      <alignment vertical="center"/>
    </xf>
    <xf numFmtId="0" fontId="102" fillId="49" borderId="0" applyNumberFormat="0" applyBorder="0" applyAlignment="0" applyProtection="0">
      <alignment vertical="center"/>
    </xf>
    <xf numFmtId="0" fontId="92" fillId="39" borderId="20" applyNumberFormat="0" applyAlignment="0" applyProtection="0">
      <alignment vertical="center"/>
    </xf>
    <xf numFmtId="0" fontId="92" fillId="39" borderId="20" applyNumberFormat="0" applyAlignment="0" applyProtection="0">
      <alignment vertical="center"/>
    </xf>
    <xf numFmtId="0" fontId="94" fillId="43" borderId="0" applyNumberFormat="0" applyBorder="0" applyAlignment="0" applyProtection="0">
      <alignment vertical="center"/>
    </xf>
    <xf numFmtId="0" fontId="92" fillId="39" borderId="20" applyNumberFormat="0" applyAlignment="0" applyProtection="0">
      <alignment vertical="center"/>
    </xf>
    <xf numFmtId="0" fontId="94" fillId="36" borderId="0" applyNumberFormat="0" applyBorder="0" applyAlignment="0" applyProtection="0">
      <alignment vertical="center"/>
    </xf>
    <xf numFmtId="0" fontId="0" fillId="47" borderId="0" applyNumberFormat="0" applyBorder="0" applyAlignment="0" applyProtection="0">
      <alignment vertical="center"/>
    </xf>
    <xf numFmtId="0" fontId="88" fillId="48" borderId="0" applyNumberFormat="0" applyBorder="0" applyAlignment="0" applyProtection="0">
      <alignment vertical="center"/>
    </xf>
    <xf numFmtId="0" fontId="30" fillId="0" borderId="0">
      <alignment vertical="center"/>
    </xf>
    <xf numFmtId="0" fontId="92" fillId="39" borderId="20" applyNumberFormat="0" applyAlignment="0" applyProtection="0">
      <alignment vertical="center"/>
    </xf>
    <xf numFmtId="0" fontId="28" fillId="42" borderId="0" applyNumberFormat="0" applyBorder="0" applyAlignment="0" applyProtection="0">
      <alignment vertical="center"/>
    </xf>
    <xf numFmtId="0" fontId="0" fillId="43" borderId="0" applyNumberFormat="0" applyBorder="0" applyAlignment="0" applyProtection="0">
      <alignment vertical="center"/>
    </xf>
    <xf numFmtId="0" fontId="92" fillId="39" borderId="20" applyNumberFormat="0" applyAlignment="0" applyProtection="0">
      <alignment vertical="center"/>
    </xf>
    <xf numFmtId="0" fontId="92" fillId="39" borderId="20" applyNumberFormat="0" applyAlignment="0" applyProtection="0">
      <alignment vertical="center"/>
    </xf>
    <xf numFmtId="0" fontId="92" fillId="39" borderId="20" applyNumberFormat="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30" fillId="0" borderId="0">
      <alignment vertical="center"/>
    </xf>
    <xf numFmtId="0" fontId="30" fillId="0" borderId="0">
      <alignment vertical="center"/>
    </xf>
    <xf numFmtId="9" fontId="30" fillId="0" borderId="0" applyFont="0" applyFill="0" applyBorder="0" applyAlignment="0" applyProtection="0">
      <alignment vertical="center"/>
    </xf>
    <xf numFmtId="0" fontId="56" fillId="0" borderId="22" applyNumberFormat="0" applyFill="0" applyAlignment="0" applyProtection="0">
      <alignment vertical="center"/>
    </xf>
    <xf numFmtId="4" fontId="0" fillId="0" borderId="0" applyFont="0" applyFill="0" applyBorder="0" applyAlignment="0" applyProtection="0">
      <alignment vertical="center"/>
    </xf>
    <xf numFmtId="0" fontId="56" fillId="0" borderId="22" applyNumberFormat="0" applyFill="0" applyAlignment="0" applyProtection="0">
      <alignment vertical="center"/>
    </xf>
    <xf numFmtId="0" fontId="30" fillId="0" borderId="0">
      <alignment vertical="center"/>
    </xf>
    <xf numFmtId="0" fontId="56" fillId="0" borderId="22" applyNumberFormat="0" applyFill="0" applyAlignment="0" applyProtection="0">
      <alignment vertical="center"/>
    </xf>
    <xf numFmtId="0" fontId="30" fillId="0" borderId="0">
      <alignment vertical="center"/>
    </xf>
    <xf numFmtId="0" fontId="56" fillId="0" borderId="22" applyNumberFormat="0" applyFill="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90" fillId="47" borderId="0" applyNumberFormat="0" applyBorder="0" applyAlignment="0" applyProtection="0">
      <alignment vertical="center"/>
    </xf>
    <xf numFmtId="0" fontId="56" fillId="0" borderId="22" applyNumberFormat="0" applyFill="0" applyAlignment="0" applyProtection="0">
      <alignment vertical="center"/>
    </xf>
    <xf numFmtId="0" fontId="103" fillId="0" borderId="0" applyNumberFormat="0" applyFill="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30" fillId="0" borderId="0">
      <alignment vertical="center"/>
    </xf>
    <xf numFmtId="0" fontId="99" fillId="39" borderId="25" applyNumberFormat="0" applyAlignment="0" applyProtection="0">
      <alignment vertical="center"/>
    </xf>
    <xf numFmtId="0" fontId="56" fillId="0" borderId="22" applyNumberFormat="0" applyFill="0" applyAlignment="0" applyProtection="0">
      <alignment vertical="center"/>
    </xf>
    <xf numFmtId="0" fontId="105" fillId="0" borderId="0" applyNumberFormat="0" applyFill="0" applyBorder="0" applyAlignment="0" applyProtection="0">
      <alignment vertical="center"/>
    </xf>
    <xf numFmtId="0" fontId="56" fillId="0" borderId="29" applyNumberFormat="0" applyFill="0" applyAlignment="0" applyProtection="0">
      <alignment vertical="center"/>
    </xf>
    <xf numFmtId="0" fontId="104" fillId="44" borderId="27" applyNumberFormat="0" applyAlignment="0" applyProtection="0">
      <alignment vertical="center"/>
    </xf>
    <xf numFmtId="0" fontId="104" fillId="44" borderId="27" applyNumberFormat="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104" fillId="44" borderId="27" applyNumberFormat="0" applyAlignment="0" applyProtection="0">
      <alignment vertical="center"/>
    </xf>
    <xf numFmtId="0" fontId="56" fillId="0" borderId="29" applyNumberFormat="0" applyFill="0" applyAlignment="0" applyProtection="0">
      <alignment vertical="center"/>
    </xf>
    <xf numFmtId="0" fontId="103" fillId="0" borderId="0" applyNumberFormat="0" applyFill="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87" fillId="36" borderId="0" applyNumberFormat="0" applyBorder="0" applyAlignment="0" applyProtection="0">
      <alignment vertical="center"/>
    </xf>
    <xf numFmtId="0" fontId="30" fillId="0" borderId="0">
      <alignment vertical="center"/>
    </xf>
    <xf numFmtId="0" fontId="30" fillId="0" borderId="0">
      <alignment vertical="center"/>
    </xf>
    <xf numFmtId="0" fontId="0" fillId="42" borderId="23" applyNumberFormat="0" applyFont="0" applyAlignment="0" applyProtection="0">
      <alignment vertical="center"/>
    </xf>
    <xf numFmtId="0" fontId="0" fillId="42" borderId="23" applyNumberFormat="0" applyFont="0" applyAlignment="0" applyProtection="0">
      <alignment vertical="center"/>
    </xf>
    <xf numFmtId="0" fontId="28" fillId="59" borderId="0" applyNumberFormat="0" applyBorder="0" applyAlignment="0" applyProtection="0">
      <alignment vertical="center"/>
    </xf>
    <xf numFmtId="0" fontId="87" fillId="36" borderId="0" applyNumberFormat="0" applyBorder="0" applyAlignment="0" applyProtection="0">
      <alignment vertical="center"/>
    </xf>
    <xf numFmtId="0" fontId="0" fillId="0" borderId="0">
      <alignment vertical="center"/>
    </xf>
    <xf numFmtId="0" fontId="88" fillId="61" borderId="0" applyNumberFormat="0" applyBorder="0" applyAlignment="0" applyProtection="0">
      <alignment vertical="center"/>
    </xf>
    <xf numFmtId="0" fontId="113" fillId="62" borderId="30">
      <alignment vertical="center"/>
      <protection locked="0"/>
    </xf>
    <xf numFmtId="0" fontId="90" fillId="52" borderId="0" applyNumberFormat="0" applyBorder="0" applyAlignment="0" applyProtection="0">
      <alignment vertical="center"/>
    </xf>
    <xf numFmtId="0" fontId="0" fillId="42" borderId="23" applyNumberFormat="0" applyFont="0" applyAlignment="0" applyProtection="0">
      <alignment vertical="center"/>
    </xf>
    <xf numFmtId="0" fontId="87" fillId="36" borderId="0" applyNumberFormat="0" applyBorder="0" applyAlignment="0" applyProtection="0">
      <alignment vertical="center"/>
    </xf>
    <xf numFmtId="0" fontId="87" fillId="36" borderId="0" applyNumberFormat="0" applyBorder="0" applyAlignment="0" applyProtection="0">
      <alignment vertical="center"/>
    </xf>
    <xf numFmtId="0" fontId="94" fillId="43" borderId="0" applyNumberFormat="0" applyBorder="0" applyAlignment="0" applyProtection="0">
      <alignment vertical="center"/>
    </xf>
    <xf numFmtId="0" fontId="94" fillId="43" borderId="0" applyNumberFormat="0" applyBorder="0" applyAlignment="0" applyProtection="0">
      <alignment vertical="center"/>
    </xf>
    <xf numFmtId="0" fontId="94" fillId="43" borderId="0" applyNumberFormat="0" applyBorder="0" applyAlignment="0" applyProtection="0">
      <alignment vertical="center"/>
    </xf>
    <xf numFmtId="0" fontId="94" fillId="43" borderId="0" applyNumberFormat="0" applyBorder="0" applyAlignment="0" applyProtection="0">
      <alignment vertical="center"/>
    </xf>
    <xf numFmtId="0" fontId="28" fillId="59" borderId="0" applyNumberFormat="0" applyBorder="0" applyAlignment="0" applyProtection="0">
      <alignment vertical="center"/>
    </xf>
    <xf numFmtId="0" fontId="94" fillId="43" borderId="0" applyNumberFormat="0" applyBorder="0" applyAlignment="0" applyProtection="0">
      <alignment vertical="center"/>
    </xf>
    <xf numFmtId="0" fontId="94" fillId="43" borderId="0" applyNumberFormat="0" applyBorder="0" applyAlignment="0" applyProtection="0">
      <alignment vertical="center"/>
    </xf>
    <xf numFmtId="0" fontId="96" fillId="0" borderId="0" applyNumberFormat="0" applyFill="0" applyBorder="0" applyAlignment="0" applyProtection="0">
      <alignment vertical="center"/>
    </xf>
    <xf numFmtId="0" fontId="28" fillId="42" borderId="0" applyNumberFormat="0" applyBorder="0" applyAlignment="0" applyProtection="0">
      <alignment vertical="center"/>
    </xf>
    <xf numFmtId="0" fontId="30" fillId="0" borderId="0">
      <alignment vertical="center"/>
    </xf>
    <xf numFmtId="0" fontId="102" fillId="49" borderId="0" applyNumberFormat="0" applyBorder="0" applyAlignment="0" applyProtection="0">
      <alignment vertical="center"/>
    </xf>
    <xf numFmtId="0" fontId="56" fillId="0" borderId="22" applyNumberFormat="0" applyFill="0" applyAlignment="0" applyProtection="0">
      <alignment vertical="center"/>
    </xf>
    <xf numFmtId="0" fontId="90" fillId="38" borderId="0" applyNumberFormat="0" applyBorder="0" applyAlignment="0" applyProtection="0">
      <alignment vertical="center"/>
    </xf>
    <xf numFmtId="43" fontId="0" fillId="0" borderId="0" applyFont="0" applyFill="0" applyBorder="0" applyAlignment="0" applyProtection="0">
      <alignment vertical="center"/>
    </xf>
    <xf numFmtId="0" fontId="114" fillId="0" borderId="1">
      <alignment horizontal="left" vertical="center"/>
    </xf>
    <xf numFmtId="0" fontId="0" fillId="42" borderId="23" applyNumberFormat="0" applyFont="0" applyAlignment="0" applyProtection="0">
      <alignment vertical="center"/>
    </xf>
    <xf numFmtId="0" fontId="94" fillId="43" borderId="0" applyNumberFormat="0" applyBorder="0" applyAlignment="0" applyProtection="0">
      <alignment vertical="center"/>
    </xf>
    <xf numFmtId="0" fontId="96" fillId="0" borderId="0" applyNumberFormat="0" applyFill="0" applyBorder="0" applyAlignment="0" applyProtection="0">
      <alignment vertical="center"/>
    </xf>
    <xf numFmtId="0" fontId="94" fillId="43"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90" fillId="44" borderId="0" applyNumberFormat="0" applyBorder="0" applyAlignment="0" applyProtection="0">
      <alignment vertical="center"/>
    </xf>
    <xf numFmtId="176" fontId="85" fillId="0" borderId="19" applyFill="0" applyProtection="0">
      <alignment horizontal="right" vertical="center"/>
    </xf>
    <xf numFmtId="0" fontId="94" fillId="43" borderId="0" applyNumberFormat="0" applyBorder="0" applyAlignment="0" applyProtection="0">
      <alignment vertical="center"/>
    </xf>
    <xf numFmtId="0" fontId="112" fillId="0" borderId="19" applyNumberFormat="0" applyFill="0" applyProtection="0">
      <alignment horizontal="left" vertical="center"/>
    </xf>
    <xf numFmtId="0" fontId="94" fillId="43" borderId="0" applyNumberFormat="0" applyBorder="0" applyAlignment="0" applyProtection="0">
      <alignment vertical="center"/>
    </xf>
    <xf numFmtId="0" fontId="30" fillId="0" borderId="0">
      <alignment vertical="center"/>
    </xf>
    <xf numFmtId="0" fontId="88" fillId="60" borderId="0" applyNumberFormat="0" applyBorder="0" applyAlignment="0" applyProtection="0">
      <alignment vertical="center"/>
    </xf>
    <xf numFmtId="0" fontId="90" fillId="39" borderId="0" applyNumberFormat="0" applyBorder="0" applyAlignment="0" applyProtection="0">
      <alignment vertical="center"/>
    </xf>
    <xf numFmtId="180" fontId="30" fillId="0" borderId="0" applyFont="0" applyFill="0" applyBorder="0" applyAlignment="0" applyProtection="0">
      <alignment vertical="center"/>
    </xf>
    <xf numFmtId="0" fontId="87" fillId="43"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30" fillId="0" borderId="0">
      <alignment vertical="center"/>
    </xf>
    <xf numFmtId="0" fontId="94" fillId="36" borderId="0" applyNumberFormat="0" applyBorder="0" applyAlignment="0" applyProtection="0">
      <alignment vertical="center"/>
    </xf>
    <xf numFmtId="0" fontId="28" fillId="59"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176" fontId="85" fillId="0" borderId="19" applyFill="0" applyProtection="0">
      <alignment horizontal="right" vertical="center"/>
    </xf>
    <xf numFmtId="0" fontId="110" fillId="0" borderId="0" applyNumberFormat="0" applyFill="0" applyBorder="0" applyAlignment="0" applyProtection="0">
      <alignment vertical="top"/>
      <protection locked="0"/>
    </xf>
    <xf numFmtId="176" fontId="85" fillId="0" borderId="19" applyFill="0" applyProtection="0">
      <alignment horizontal="right" vertical="center"/>
    </xf>
    <xf numFmtId="0" fontId="90" fillId="44" borderId="0" applyNumberFormat="0" applyBorder="0" applyAlignment="0" applyProtection="0">
      <alignment vertical="center"/>
    </xf>
    <xf numFmtId="0" fontId="28" fillId="59" borderId="0" applyNumberFormat="0" applyBorder="0" applyAlignment="0" applyProtection="0">
      <alignment vertical="center"/>
    </xf>
    <xf numFmtId="1" fontId="85" fillId="0" borderId="19" applyFill="0" applyProtection="0">
      <alignment horizontal="center" vertical="center"/>
    </xf>
    <xf numFmtId="0" fontId="30" fillId="0" borderId="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92" fillId="39" borderId="20" applyNumberFormat="0" applyAlignment="0" applyProtection="0">
      <alignment vertical="center"/>
    </xf>
    <xf numFmtId="0" fontId="30" fillId="0" borderId="0">
      <alignment vertical="center"/>
    </xf>
    <xf numFmtId="0" fontId="114" fillId="0" borderId="1">
      <alignment horizontal="left" vertical="center"/>
    </xf>
    <xf numFmtId="0" fontId="90" fillId="52" borderId="0" applyNumberFormat="0" applyBorder="0" applyAlignment="0" applyProtection="0">
      <alignment vertical="center"/>
    </xf>
    <xf numFmtId="0" fontId="114" fillId="0" borderId="1">
      <alignment horizontal="left" vertical="center"/>
    </xf>
    <xf numFmtId="0" fontId="85" fillId="0" borderId="8" applyNumberFormat="0" applyFill="0" applyProtection="0">
      <alignment horizontal="left" vertical="center"/>
    </xf>
    <xf numFmtId="0" fontId="114" fillId="0" borderId="1">
      <alignment horizontal="left" vertical="center"/>
    </xf>
    <xf numFmtId="0" fontId="0" fillId="42" borderId="23" applyNumberFormat="0" applyFont="0" applyAlignment="0" applyProtection="0">
      <alignment vertical="center"/>
    </xf>
    <xf numFmtId="15" fontId="111" fillId="0" borderId="0">
      <alignment vertical="center"/>
    </xf>
    <xf numFmtId="0" fontId="90" fillId="38" borderId="0" applyNumberFormat="0" applyBorder="0" applyAlignment="0" applyProtection="0">
      <alignment vertical="center"/>
    </xf>
    <xf numFmtId="0" fontId="0" fillId="0" borderId="0">
      <alignment vertical="center"/>
    </xf>
    <xf numFmtId="0" fontId="30" fillId="0" borderId="0">
      <alignment vertical="center"/>
    </xf>
    <xf numFmtId="0" fontId="10" fillId="0" borderId="0" applyAlignment="0"/>
    <xf numFmtId="0" fontId="0" fillId="0" borderId="0">
      <alignment vertical="center"/>
    </xf>
    <xf numFmtId="0" fontId="0" fillId="0" borderId="0">
      <alignment vertical="center"/>
    </xf>
    <xf numFmtId="0" fontId="94" fillId="43" borderId="0" applyNumberFormat="0" applyBorder="0" applyAlignment="0" applyProtection="0">
      <alignment vertical="center"/>
    </xf>
    <xf numFmtId="0" fontId="0" fillId="0" borderId="0">
      <alignment vertical="center"/>
    </xf>
    <xf numFmtId="0" fontId="89" fillId="0" borderId="21"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88" fillId="50" borderId="0" applyNumberFormat="0" applyBorder="0" applyAlignment="0" applyProtection="0">
      <alignment vertical="center"/>
    </xf>
    <xf numFmtId="0" fontId="90" fillId="52" borderId="0" applyNumberFormat="0" applyBorder="0" applyAlignment="0" applyProtection="0">
      <alignment vertical="center"/>
    </xf>
    <xf numFmtId="43" fontId="0" fillId="0" borderId="0" applyFont="0" applyFill="0" applyBorder="0" applyAlignment="0" applyProtection="0">
      <alignment vertical="center"/>
    </xf>
    <xf numFmtId="0" fontId="30" fillId="0" borderId="0">
      <alignment vertical="center"/>
    </xf>
    <xf numFmtId="0" fontId="0" fillId="0" borderId="0">
      <alignment vertical="center"/>
    </xf>
    <xf numFmtId="0" fontId="10" fillId="0" borderId="0">
      <alignment vertical="center"/>
    </xf>
    <xf numFmtId="0" fontId="99" fillId="39" borderId="25"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04" fillId="44" borderId="27" applyNumberFormat="0" applyAlignment="0" applyProtection="0">
      <alignment vertical="center"/>
    </xf>
    <xf numFmtId="0" fontId="30" fillId="0" borderId="0">
      <alignment vertical="center"/>
    </xf>
    <xf numFmtId="0" fontId="30" fillId="0" borderId="0">
      <alignment vertical="center"/>
    </xf>
    <xf numFmtId="0" fontId="57" fillId="63" borderId="0" applyNumberFormat="0" applyBorder="0" applyAlignment="0" applyProtection="0">
      <alignment vertical="center"/>
    </xf>
    <xf numFmtId="0" fontId="30" fillId="0" borderId="0">
      <alignment vertical="center"/>
    </xf>
    <xf numFmtId="0" fontId="30" fillId="0" borderId="0">
      <alignment vertical="center"/>
    </xf>
    <xf numFmtId="0" fontId="90" fillId="38"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02" fillId="49" borderId="0" applyNumberFormat="0" applyBorder="0" applyAlignment="0" applyProtection="0">
      <alignment vertical="center"/>
    </xf>
    <xf numFmtId="0" fontId="90" fillId="38" borderId="0" applyNumberFormat="0" applyBorder="0" applyAlignment="0" applyProtection="0">
      <alignment vertical="center"/>
    </xf>
    <xf numFmtId="49" fontId="30" fillId="0" borderId="0" applyFont="0" applyFill="0" applyBorder="0" applyAlignment="0" applyProtection="0">
      <alignment vertical="center"/>
    </xf>
    <xf numFmtId="0" fontId="109" fillId="0" borderId="0" applyNumberFormat="0" applyFill="0" applyBorder="0" applyAlignment="0" applyProtection="0">
      <alignment vertical="top"/>
      <protection locked="0"/>
    </xf>
    <xf numFmtId="0" fontId="0" fillId="0" borderId="0">
      <alignment vertical="center"/>
    </xf>
    <xf numFmtId="0" fontId="102" fillId="49" borderId="0" applyNumberFormat="0" applyBorder="0" applyAlignment="0" applyProtection="0">
      <alignment vertical="center"/>
    </xf>
    <xf numFmtId="0" fontId="115" fillId="0" borderId="31" applyNumberFormat="0" applyFill="0" applyAlignment="0" applyProtection="0">
      <alignment vertical="center"/>
    </xf>
    <xf numFmtId="0" fontId="99" fillId="39" borderId="25" applyNumberFormat="0" applyAlignment="0" applyProtection="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86" fillId="35" borderId="20" applyNumberFormat="0" applyAlignment="0" applyProtection="0">
      <alignment vertical="center"/>
    </xf>
    <xf numFmtId="0" fontId="30" fillId="0" borderId="0">
      <alignment vertical="center"/>
    </xf>
    <xf numFmtId="0" fontId="88" fillId="48" borderId="0" applyNumberFormat="0" applyBorder="0" applyAlignment="0" applyProtection="0">
      <alignment vertical="center"/>
    </xf>
    <xf numFmtId="0" fontId="30" fillId="0" borderId="0">
      <alignment vertical="center"/>
    </xf>
    <xf numFmtId="0" fontId="104" fillId="44" borderId="27" applyNumberFormat="0" applyAlignment="0" applyProtection="0">
      <alignment vertical="center"/>
    </xf>
    <xf numFmtId="0" fontId="30" fillId="0" borderId="0">
      <alignment vertical="center"/>
    </xf>
    <xf numFmtId="0" fontId="30" fillId="0" borderId="0">
      <alignment vertical="center"/>
    </xf>
    <xf numFmtId="9" fontId="30" fillId="0" borderId="0" applyFont="0" applyFill="0" applyBorder="0" applyAlignment="0" applyProtection="0">
      <alignment vertical="center"/>
    </xf>
    <xf numFmtId="0" fontId="30" fillId="0" borderId="0">
      <alignment vertical="center"/>
    </xf>
    <xf numFmtId="0" fontId="30" fillId="0" borderId="0">
      <alignment vertical="center"/>
    </xf>
    <xf numFmtId="181" fontId="0" fillId="0" borderId="0" applyFont="0" applyFill="0" applyBorder="0" applyAlignment="0" applyProtection="0">
      <alignment vertical="center"/>
    </xf>
    <xf numFmtId="0" fontId="99" fillId="39" borderId="25" applyNumberFormat="0" applyAlignment="0" applyProtection="0">
      <alignment vertical="center"/>
    </xf>
    <xf numFmtId="0" fontId="104" fillId="44" borderId="27" applyNumberFormat="0" applyAlignment="0" applyProtection="0">
      <alignment vertical="center"/>
    </xf>
    <xf numFmtId="0" fontId="30" fillId="0" borderId="0">
      <alignment vertical="center"/>
    </xf>
    <xf numFmtId="0" fontId="30" fillId="0" borderId="0">
      <alignment vertical="center"/>
    </xf>
    <xf numFmtId="0" fontId="86" fillId="35" borderId="20" applyNumberFormat="0" applyAlignment="0" applyProtection="0">
      <alignment vertical="center"/>
    </xf>
    <xf numFmtId="0" fontId="87" fillId="36"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103"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42" borderId="23" applyNumberFormat="0" applyFont="0" applyAlignment="0" applyProtection="0">
      <alignment vertical="center"/>
    </xf>
    <xf numFmtId="1" fontId="85" fillId="0" borderId="19" applyFill="0" applyProtection="0">
      <alignment horizontal="center" vertical="center"/>
    </xf>
    <xf numFmtId="0" fontId="30" fillId="0" borderId="0">
      <alignment vertical="center"/>
    </xf>
    <xf numFmtId="0" fontId="30" fillId="0" borderId="0">
      <alignment vertical="center"/>
    </xf>
    <xf numFmtId="1" fontId="85" fillId="0" borderId="19" applyFill="0" applyProtection="0">
      <alignment horizontal="center"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86" fillId="35" borderId="20" applyNumberFormat="0" applyAlignment="0" applyProtection="0">
      <alignment vertical="center"/>
    </xf>
    <xf numFmtId="9" fontId="30" fillId="0" borderId="0" applyFont="0" applyFill="0" applyBorder="0" applyAlignment="0" applyProtection="0">
      <alignment vertical="center"/>
    </xf>
    <xf numFmtId="0" fontId="86" fillId="35" borderId="20" applyNumberFormat="0" applyAlignment="0" applyProtection="0">
      <alignment vertical="center"/>
    </xf>
    <xf numFmtId="0" fontId="102" fillId="49" borderId="0" applyNumberFormat="0" applyBorder="0" applyAlignment="0" applyProtection="0">
      <alignment vertical="center"/>
    </xf>
    <xf numFmtId="0" fontId="30" fillId="0" borderId="0">
      <alignment vertical="center"/>
    </xf>
    <xf numFmtId="0" fontId="30" fillId="0" borderId="0">
      <alignment vertical="center"/>
    </xf>
    <xf numFmtId="0" fontId="94" fillId="36" borderId="0" applyNumberFormat="0" applyBorder="0" applyAlignment="0" applyProtection="0">
      <alignment vertical="center"/>
    </xf>
    <xf numFmtId="0" fontId="30" fillId="0" borderId="0">
      <alignment vertical="center"/>
    </xf>
    <xf numFmtId="0" fontId="102" fillId="49" borderId="0" applyNumberFormat="0" applyBorder="0" applyAlignment="0" applyProtection="0">
      <alignment vertical="center"/>
    </xf>
    <xf numFmtId="0" fontId="88" fillId="64" borderId="0" applyNumberFormat="0" applyBorder="0" applyAlignment="0" applyProtection="0">
      <alignment vertical="center"/>
    </xf>
    <xf numFmtId="0" fontId="0" fillId="42" borderId="23" applyNumberFormat="0" applyFont="0" applyAlignment="0" applyProtection="0">
      <alignment vertical="center"/>
    </xf>
    <xf numFmtId="0" fontId="30" fillId="0" borderId="0">
      <alignment vertical="center"/>
    </xf>
    <xf numFmtId="0" fontId="0" fillId="0" borderId="0">
      <alignment vertical="center"/>
    </xf>
    <xf numFmtId="0" fontId="30" fillId="0" borderId="0">
      <alignment vertical="center"/>
    </xf>
    <xf numFmtId="0" fontId="30" fillId="0" borderId="0"/>
    <xf numFmtId="0" fontId="116" fillId="0" borderId="0" applyNumberFormat="0" applyFill="0" applyBorder="0" applyAlignment="0" applyProtection="0">
      <alignment vertical="center"/>
    </xf>
    <xf numFmtId="0" fontId="30" fillId="0" borderId="0">
      <alignment vertical="center"/>
    </xf>
    <xf numFmtId="0" fontId="30" fillId="0" borderId="0">
      <alignment vertical="center"/>
    </xf>
    <xf numFmtId="0" fontId="0" fillId="42" borderId="23" applyNumberFormat="0" applyFont="0" applyAlignment="0" applyProtection="0">
      <alignment vertical="center"/>
    </xf>
    <xf numFmtId="0" fontId="30" fillId="0" borderId="0">
      <alignment vertical="center"/>
    </xf>
    <xf numFmtId="0" fontId="0" fillId="0" borderId="0">
      <alignment vertical="center"/>
    </xf>
    <xf numFmtId="0" fontId="89" fillId="0" borderId="21" applyNumberFormat="0" applyFill="0" applyAlignment="0" applyProtection="0">
      <alignment vertical="center"/>
    </xf>
    <xf numFmtId="0" fontId="0" fillId="36" borderId="0" applyNumberFormat="0" applyBorder="0" applyAlignment="0" applyProtection="0">
      <alignment vertical="center"/>
    </xf>
    <xf numFmtId="0" fontId="104" fillId="44" borderId="27" applyNumberFormat="0" applyAlignment="0" applyProtection="0">
      <alignment vertical="center"/>
    </xf>
    <xf numFmtId="0" fontId="0" fillId="0" borderId="0">
      <alignment vertical="center"/>
    </xf>
    <xf numFmtId="0" fontId="0" fillId="0" borderId="0">
      <alignment vertical="center"/>
    </xf>
    <xf numFmtId="0" fontId="30" fillId="0" borderId="0">
      <alignment vertical="center"/>
    </xf>
    <xf numFmtId="0" fontId="91" fillId="40" borderId="0" applyNumberFormat="0" applyBorder="0" applyAlignment="0" applyProtection="0">
      <alignment vertical="center"/>
    </xf>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117" fillId="0" borderId="0" applyNumberFormat="0" applyFill="0" applyBorder="0" applyAlignment="0" applyProtection="0">
      <alignment vertical="top"/>
      <protection locked="0"/>
    </xf>
    <xf numFmtId="0" fontId="30" fillId="0" borderId="0">
      <alignment vertical="center"/>
    </xf>
    <xf numFmtId="0" fontId="30" fillId="0" borderId="0">
      <alignment vertical="center"/>
    </xf>
    <xf numFmtId="0" fontId="111" fillId="0" borderId="0">
      <alignment vertical="center"/>
    </xf>
    <xf numFmtId="0" fontId="86" fillId="35" borderId="20" applyNumberFormat="0" applyAlignment="0" applyProtection="0">
      <alignment vertical="center"/>
    </xf>
    <xf numFmtId="0" fontId="91" fillId="40" borderId="0" applyNumberFormat="0" applyBorder="0" applyAlignment="0" applyProtection="0">
      <alignment vertical="center"/>
    </xf>
    <xf numFmtId="0" fontId="10" fillId="0" borderId="0">
      <alignment vertical="center"/>
    </xf>
    <xf numFmtId="0" fontId="30" fillId="0" borderId="0">
      <alignment vertical="center"/>
    </xf>
    <xf numFmtId="0" fontId="91" fillId="40" borderId="0" applyNumberFormat="0" applyBorder="0" applyAlignment="0" applyProtection="0">
      <alignment vertical="center"/>
    </xf>
    <xf numFmtId="0" fontId="86" fillId="35" borderId="20" applyNumberFormat="0" applyAlignment="0" applyProtection="0">
      <alignment vertical="center"/>
    </xf>
    <xf numFmtId="0" fontId="30" fillId="0" borderId="0">
      <alignment vertical="center"/>
    </xf>
    <xf numFmtId="0" fontId="103" fillId="0" borderId="0" applyNumberFormat="0" applyFill="0" applyBorder="0" applyAlignment="0" applyProtection="0">
      <alignment vertical="center"/>
    </xf>
    <xf numFmtId="0" fontId="0" fillId="0" borderId="0">
      <alignment vertical="center"/>
    </xf>
    <xf numFmtId="9" fontId="30" fillId="0" borderId="0" applyFont="0" applyFill="0" applyBorder="0" applyAlignment="0" applyProtection="0">
      <alignment vertical="center"/>
    </xf>
    <xf numFmtId="0" fontId="98" fillId="45" borderId="0" applyNumberFormat="0" applyBorder="0" applyAlignment="0" applyProtection="0">
      <alignment vertical="center"/>
    </xf>
    <xf numFmtId="0" fontId="98" fillId="45" borderId="0" applyNumberFormat="0" applyBorder="0" applyAlignment="0" applyProtection="0">
      <alignment vertical="center"/>
    </xf>
    <xf numFmtId="0" fontId="0" fillId="0" borderId="0">
      <alignment vertical="center"/>
    </xf>
    <xf numFmtId="0" fontId="91" fillId="40" borderId="0" applyNumberFormat="0" applyBorder="0" applyAlignment="0" applyProtection="0">
      <alignment vertical="center"/>
    </xf>
    <xf numFmtId="0" fontId="30" fillId="0" borderId="0">
      <alignment vertical="center"/>
    </xf>
    <xf numFmtId="0" fontId="92" fillId="39" borderId="20" applyNumberFormat="0" applyAlignment="0" applyProtection="0">
      <alignment vertical="center"/>
    </xf>
    <xf numFmtId="0" fontId="102" fillId="49" borderId="0" applyNumberFormat="0" applyBorder="0" applyAlignment="0" applyProtection="0">
      <alignment vertical="center"/>
    </xf>
    <xf numFmtId="0" fontId="28" fillId="42" borderId="0" applyNumberFormat="0" applyBorder="0" applyAlignment="0" applyProtection="0">
      <alignment vertical="center"/>
    </xf>
    <xf numFmtId="0" fontId="30" fillId="0" borderId="0">
      <alignment vertical="center"/>
    </xf>
    <xf numFmtId="0" fontId="91" fillId="40" borderId="0" applyNumberFormat="0" applyBorder="0" applyAlignment="0" applyProtection="0">
      <alignment vertical="center"/>
    </xf>
    <xf numFmtId="0" fontId="98" fillId="40" borderId="0" applyNumberFormat="0" applyBorder="0" applyAlignment="0" applyProtection="0">
      <alignment vertical="center"/>
    </xf>
    <xf numFmtId="0" fontId="98" fillId="40" borderId="0" applyNumberFormat="0" applyBorder="0" applyAlignment="0" applyProtection="0">
      <alignment vertical="center"/>
    </xf>
    <xf numFmtId="0" fontId="103" fillId="0" borderId="0" applyNumberFormat="0" applyFill="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0" borderId="0" applyNumberFormat="0" applyBorder="0" applyAlignment="0" applyProtection="0">
      <alignment vertical="center"/>
    </xf>
    <xf numFmtId="0" fontId="103" fillId="0" borderId="0" applyNumberFormat="0" applyFill="0" applyBorder="0" applyAlignment="0" applyProtection="0">
      <alignment vertical="center"/>
    </xf>
    <xf numFmtId="0" fontId="91" fillId="45" borderId="0" applyNumberFormat="0" applyBorder="0" applyAlignment="0" applyProtection="0">
      <alignment vertical="center"/>
    </xf>
    <xf numFmtId="0" fontId="89" fillId="0" borderId="21" applyNumberFormat="0" applyFill="0" applyAlignment="0" applyProtection="0">
      <alignment vertical="center"/>
    </xf>
    <xf numFmtId="0" fontId="91" fillId="45" borderId="0" applyNumberFormat="0" applyBorder="0" applyAlignment="0" applyProtection="0">
      <alignment vertical="center"/>
    </xf>
    <xf numFmtId="0" fontId="92" fillId="39" borderId="20" applyNumberFormat="0" applyAlignment="0" applyProtection="0">
      <alignment vertical="center"/>
    </xf>
    <xf numFmtId="0" fontId="56" fillId="0" borderId="22" applyNumberFormat="0" applyFill="0" applyAlignment="0" applyProtection="0">
      <alignment vertical="center"/>
    </xf>
    <xf numFmtId="0" fontId="104" fillId="44" borderId="27" applyNumberFormat="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6" fillId="0" borderId="0" applyNumberFormat="0" applyFill="0" applyBorder="0" applyAlignment="0" applyProtection="0">
      <alignment vertical="center"/>
    </xf>
    <xf numFmtId="0" fontId="91" fillId="45" borderId="0" applyNumberFormat="0" applyBorder="0" applyAlignment="0" applyProtection="0">
      <alignment vertical="center"/>
    </xf>
    <xf numFmtId="0" fontId="96" fillId="0" borderId="0" applyNumberFormat="0" applyFill="0" applyBorder="0" applyAlignment="0" applyProtection="0">
      <alignment vertical="center"/>
    </xf>
    <xf numFmtId="0" fontId="30" fillId="0" borderId="0">
      <alignment vertical="center"/>
    </xf>
    <xf numFmtId="0" fontId="112" fillId="0" borderId="19" applyNumberFormat="0" applyFill="0" applyProtection="0">
      <alignment horizontal="center" vertical="center"/>
    </xf>
    <xf numFmtId="0" fontId="30" fillId="0" borderId="0">
      <alignment vertical="center"/>
    </xf>
    <xf numFmtId="0" fontId="112" fillId="0" borderId="19" applyNumberFormat="0" applyFill="0" applyProtection="0">
      <alignment horizontal="center" vertical="center"/>
    </xf>
    <xf numFmtId="0" fontId="30" fillId="0" borderId="0">
      <alignment vertical="center"/>
    </xf>
    <xf numFmtId="0" fontId="30" fillId="0" borderId="0">
      <alignment vertical="center"/>
    </xf>
    <xf numFmtId="0" fontId="112" fillId="0" borderId="19" applyNumberFormat="0" applyFill="0" applyProtection="0">
      <alignment horizontal="center" vertical="center"/>
    </xf>
    <xf numFmtId="182" fontId="62" fillId="0" borderId="0">
      <alignment vertical="center"/>
    </xf>
    <xf numFmtId="0" fontId="90" fillId="44" borderId="0" applyNumberFormat="0" applyBorder="0" applyAlignment="0" applyProtection="0">
      <alignment vertical="center"/>
    </xf>
    <xf numFmtId="0" fontId="30" fillId="0" borderId="0" applyFont="0" applyFill="0" applyBorder="0" applyAlignment="0" applyProtection="0">
      <alignment vertical="center"/>
    </xf>
    <xf numFmtId="15" fontId="111" fillId="0" borderId="0">
      <alignment vertical="center"/>
    </xf>
    <xf numFmtId="0" fontId="90" fillId="52" borderId="0" applyNumberFormat="0" applyBorder="0" applyAlignment="0" applyProtection="0">
      <alignment vertical="center"/>
    </xf>
    <xf numFmtId="0" fontId="30" fillId="0" borderId="0">
      <alignment vertical="center"/>
    </xf>
    <xf numFmtId="0" fontId="118" fillId="0" borderId="0">
      <alignment vertical="center"/>
    </xf>
    <xf numFmtId="9" fontId="30" fillId="0" borderId="0" applyFont="0" applyFill="0" applyBorder="0" applyAlignment="0" applyProtection="0">
      <alignment vertical="center"/>
    </xf>
    <xf numFmtId="0" fontId="90" fillId="52" borderId="0" applyNumberFormat="0" applyBorder="0" applyAlignment="0" applyProtection="0">
      <alignment vertical="center"/>
    </xf>
    <xf numFmtId="183" fontId="30" fillId="0" borderId="0" applyFont="0" applyFill="0" applyProtection="0">
      <alignment vertical="center"/>
    </xf>
    <xf numFmtId="0" fontId="90" fillId="38" borderId="0" applyNumberFormat="0" applyBorder="0" applyAlignment="0" applyProtection="0">
      <alignment vertical="center"/>
    </xf>
    <xf numFmtId="0" fontId="98" fillId="45" borderId="0" applyNumberFormat="0" applyBorder="0" applyAlignment="0" applyProtection="0">
      <alignment vertical="center"/>
    </xf>
    <xf numFmtId="0" fontId="98" fillId="45" borderId="0" applyNumberFormat="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96" fillId="0" borderId="0" applyNumberFormat="0" applyFill="0" applyBorder="0" applyAlignment="0" applyProtection="0">
      <alignment vertical="center"/>
    </xf>
    <xf numFmtId="0" fontId="90" fillId="44" borderId="0" applyNumberFormat="0" applyBorder="0" applyAlignment="0" applyProtection="0">
      <alignment vertical="center"/>
    </xf>
    <xf numFmtId="0" fontId="112" fillId="0" borderId="19" applyNumberFormat="0" applyFill="0" applyProtection="0">
      <alignment horizontal="center" vertical="center"/>
    </xf>
    <xf numFmtId="0" fontId="90" fillId="38" borderId="0" applyNumberFormat="0" applyBorder="0" applyAlignment="0" applyProtection="0">
      <alignment vertical="center"/>
    </xf>
    <xf numFmtId="0" fontId="30" fillId="0" borderId="0">
      <alignment vertical="center"/>
    </xf>
    <xf numFmtId="0" fontId="100" fillId="0" borderId="28" applyNumberFormat="0" applyFill="0" applyAlignment="0" applyProtection="0">
      <alignment vertical="center"/>
    </xf>
    <xf numFmtId="0" fontId="0" fillId="42" borderId="23" applyNumberFormat="0" applyFont="0" applyAlignment="0" applyProtection="0">
      <alignment vertical="center"/>
    </xf>
    <xf numFmtId="0" fontId="119" fillId="0" borderId="8" applyNumberFormat="0" applyFill="0" applyProtection="0">
      <alignment horizontal="center" vertical="center"/>
    </xf>
    <xf numFmtId="0" fontId="30" fillId="0" borderId="0" applyNumberFormat="0" applyFill="0" applyBorder="0" applyAlignment="0" applyProtection="0">
      <alignment vertical="center"/>
    </xf>
    <xf numFmtId="0" fontId="30" fillId="0" borderId="0">
      <alignment vertical="center"/>
    </xf>
    <xf numFmtId="0" fontId="88" fillId="51" borderId="0" applyNumberFormat="0" applyBorder="0" applyAlignment="0" applyProtection="0">
      <alignment vertical="center"/>
    </xf>
    <xf numFmtId="0" fontId="88" fillId="38" borderId="0" applyNumberFormat="0" applyBorder="0" applyAlignment="0" applyProtection="0">
      <alignment vertical="center"/>
    </xf>
    <xf numFmtId="0" fontId="120" fillId="0" borderId="32" applyNumberFormat="0" applyAlignment="0" applyProtection="0">
      <alignment horizontal="left" vertical="center"/>
    </xf>
    <xf numFmtId="0" fontId="114" fillId="0" borderId="1">
      <alignment horizontal="left" vertical="center"/>
    </xf>
    <xf numFmtId="0" fontId="0" fillId="42" borderId="23" applyNumberFormat="0" applyFont="0" applyAlignment="0" applyProtection="0">
      <alignment vertical="center"/>
    </xf>
    <xf numFmtId="0" fontId="94" fillId="36" borderId="0" applyNumberFormat="0" applyBorder="0" applyAlignment="0" applyProtection="0">
      <alignment vertical="center"/>
    </xf>
    <xf numFmtId="0" fontId="121" fillId="0" borderId="33" applyNumberFormat="0" applyFill="0" applyAlignment="0" applyProtection="0">
      <alignment vertical="center"/>
    </xf>
    <xf numFmtId="0" fontId="85" fillId="0" borderId="8" applyNumberFormat="0" applyFill="0" applyProtection="0">
      <alignment horizontal="left" vertical="center"/>
    </xf>
    <xf numFmtId="0" fontId="90" fillId="41" borderId="0" applyNumberFormat="0" applyBorder="0" applyAlignment="0" applyProtection="0">
      <alignment vertical="center"/>
    </xf>
    <xf numFmtId="0" fontId="99" fillId="39" borderId="25" applyNumberFormat="0" applyAlignment="0" applyProtection="0">
      <alignment vertical="center"/>
    </xf>
    <xf numFmtId="0" fontId="88" fillId="49" borderId="0" applyNumberFormat="0" applyBorder="0" applyAlignment="0" applyProtection="0">
      <alignment vertical="center"/>
    </xf>
    <xf numFmtId="0" fontId="30" fillId="0" borderId="0">
      <alignment vertical="center"/>
    </xf>
    <xf numFmtId="0" fontId="30" fillId="0" borderId="0">
      <alignment vertical="center"/>
    </xf>
    <xf numFmtId="0" fontId="90" fillId="47" borderId="0" applyNumberFormat="0" applyBorder="0" applyAlignment="0" applyProtection="0">
      <alignment vertical="center"/>
    </xf>
    <xf numFmtId="0" fontId="97" fillId="0" borderId="24" applyNumberFormat="0" applyFill="0" applyAlignment="0" applyProtection="0">
      <alignment vertical="center"/>
    </xf>
    <xf numFmtId="0" fontId="30" fillId="0" borderId="0">
      <alignment vertical="center"/>
    </xf>
    <xf numFmtId="0" fontId="0" fillId="42" borderId="23" applyNumberFormat="0" applyFont="0" applyAlignment="0" applyProtection="0">
      <alignment vertical="center"/>
    </xf>
    <xf numFmtId="0" fontId="105" fillId="0" borderId="0" applyNumberFormat="0" applyFill="0" applyBorder="0" applyAlignment="0" applyProtection="0">
      <alignment vertical="center"/>
    </xf>
    <xf numFmtId="0" fontId="90" fillId="41" borderId="0" applyNumberFormat="0" applyBorder="0" applyAlignment="0" applyProtection="0">
      <alignment vertical="center"/>
    </xf>
    <xf numFmtId="0" fontId="101" fillId="0" borderId="26">
      <alignment horizontal="center" vertical="center"/>
    </xf>
    <xf numFmtId="0" fontId="119" fillId="0" borderId="8" applyNumberFormat="0" applyFill="0" applyProtection="0">
      <alignment horizontal="center" vertical="center"/>
    </xf>
    <xf numFmtId="0" fontId="94" fillId="43" borderId="0" applyNumberFormat="0" applyBorder="0" applyAlignment="0" applyProtection="0">
      <alignment vertical="center"/>
    </xf>
    <xf numFmtId="0" fontId="88" fillId="41" borderId="0" applyNumberFormat="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97" fillId="0" borderId="24" applyNumberFormat="0" applyFill="0" applyAlignment="0" applyProtection="0">
      <alignment vertical="center"/>
    </xf>
    <xf numFmtId="0" fontId="101" fillId="0" borderId="26">
      <alignment horizontal="center" vertical="center"/>
    </xf>
    <xf numFmtId="37" fontId="122" fillId="0" borderId="0">
      <alignment vertical="center"/>
    </xf>
    <xf numFmtId="9" fontId="30" fillId="0" borderId="0" applyFont="0" applyFill="0" applyBorder="0" applyAlignment="0" applyProtection="0">
      <alignment vertical="center"/>
    </xf>
    <xf numFmtId="0" fontId="120" fillId="0" borderId="9">
      <alignment horizontal="left" vertical="center"/>
    </xf>
    <xf numFmtId="0" fontId="88" fillId="38" borderId="0" applyNumberFormat="0" applyBorder="0" applyAlignment="0" applyProtection="0">
      <alignment vertical="center"/>
    </xf>
    <xf numFmtId="0" fontId="100" fillId="0" borderId="28" applyNumberFormat="0" applyFill="0" applyAlignment="0" applyProtection="0">
      <alignment vertical="center"/>
    </xf>
    <xf numFmtId="184" fontId="30" fillId="0" borderId="0" applyFont="0" applyFill="0" applyBorder="0" applyAlignment="0" applyProtection="0">
      <alignment vertical="center"/>
    </xf>
    <xf numFmtId="0" fontId="88" fillId="51" borderId="0" applyNumberFormat="0" applyBorder="0" applyAlignment="0" applyProtection="0">
      <alignment vertical="center"/>
    </xf>
    <xf numFmtId="0" fontId="88" fillId="39" borderId="0" applyNumberFormat="0" applyBorder="0" applyAlignment="0" applyProtection="0">
      <alignment vertical="center"/>
    </xf>
    <xf numFmtId="0" fontId="30" fillId="0" borderId="0">
      <alignment vertical="center"/>
    </xf>
    <xf numFmtId="0" fontId="113" fillId="62" borderId="30">
      <alignment vertical="center"/>
      <protection locked="0"/>
    </xf>
    <xf numFmtId="0" fontId="30" fillId="0" borderId="0">
      <alignment vertical="center"/>
    </xf>
    <xf numFmtId="0" fontId="120" fillId="0" borderId="9">
      <alignment horizontal="left" vertical="center"/>
    </xf>
    <xf numFmtId="0" fontId="56" fillId="0" borderId="22" applyNumberFormat="0" applyFill="0" applyAlignment="0" applyProtection="0">
      <alignment vertical="center"/>
    </xf>
    <xf numFmtId="0" fontId="30" fillId="0" borderId="0">
      <alignment vertical="center"/>
    </xf>
    <xf numFmtId="0" fontId="85" fillId="0" borderId="0" applyProtection="0">
      <alignment vertical="center"/>
    </xf>
    <xf numFmtId="0" fontId="88" fillId="61" borderId="0" applyNumberFormat="0" applyBorder="0" applyAlignment="0" applyProtection="0">
      <alignment vertical="center"/>
    </xf>
    <xf numFmtId="0" fontId="90" fillId="51" borderId="0" applyNumberFormat="0" applyBorder="0" applyAlignment="0" applyProtection="0">
      <alignment vertical="center"/>
    </xf>
    <xf numFmtId="0" fontId="90" fillId="41" borderId="0" applyNumberFormat="0" applyBorder="0" applyAlignment="0" applyProtection="0">
      <alignment vertical="center"/>
    </xf>
    <xf numFmtId="0" fontId="88" fillId="55" borderId="0" applyNumberFormat="0" applyBorder="0" applyAlignment="0" applyProtection="0">
      <alignment vertical="center"/>
    </xf>
    <xf numFmtId="0" fontId="28" fillId="59" borderId="0" applyNumberFormat="0" applyBorder="0" applyAlignment="0" applyProtection="0">
      <alignment vertical="center"/>
    </xf>
    <xf numFmtId="0" fontId="56" fillId="0" borderId="22" applyNumberFormat="0" applyFill="0" applyAlignment="0" applyProtection="0">
      <alignment vertical="center"/>
    </xf>
    <xf numFmtId="0" fontId="88" fillId="48" borderId="0" applyNumberFormat="0" applyBorder="0" applyAlignment="0" applyProtection="0">
      <alignment vertical="center"/>
    </xf>
    <xf numFmtId="0" fontId="30" fillId="0" borderId="0">
      <alignment vertical="center"/>
    </xf>
    <xf numFmtId="0" fontId="90" fillId="41" borderId="0" applyNumberFormat="0" applyBorder="0" applyAlignment="0" applyProtection="0">
      <alignment vertical="center"/>
    </xf>
    <xf numFmtId="0" fontId="88" fillId="35" borderId="0" applyNumberFormat="0" applyBorder="0" applyAlignment="0" applyProtection="0">
      <alignment vertical="center"/>
    </xf>
    <xf numFmtId="0" fontId="0" fillId="0" borderId="0">
      <alignment vertical="center"/>
    </xf>
    <xf numFmtId="0" fontId="0" fillId="42" borderId="23" applyNumberFormat="0" applyFont="0" applyAlignment="0" applyProtection="0">
      <alignment vertical="center"/>
    </xf>
    <xf numFmtId="0" fontId="88" fillId="46" borderId="0" applyNumberFormat="0" applyBorder="0" applyAlignment="0" applyProtection="0">
      <alignment vertical="center"/>
    </xf>
    <xf numFmtId="0" fontId="90" fillId="38" borderId="0" applyNumberFormat="0" applyBorder="0" applyAlignment="0" applyProtection="0">
      <alignment vertical="center"/>
    </xf>
    <xf numFmtId="0" fontId="88" fillId="45" borderId="0" applyNumberFormat="0" applyBorder="0" applyAlignment="0" applyProtection="0">
      <alignment vertical="center"/>
    </xf>
    <xf numFmtId="0" fontId="119" fillId="0" borderId="8" applyNumberFormat="0" applyFill="0" applyProtection="0">
      <alignment horizontal="center" vertical="center"/>
    </xf>
    <xf numFmtId="0" fontId="28" fillId="59" borderId="0" applyNumberFormat="0" applyBorder="0" applyAlignment="0" applyProtection="0">
      <alignment vertical="center"/>
    </xf>
    <xf numFmtId="0" fontId="90" fillId="41" borderId="0" applyNumberFormat="0" applyBorder="0" applyAlignment="0" applyProtection="0">
      <alignment vertical="center"/>
    </xf>
    <xf numFmtId="0" fontId="90" fillId="41" borderId="0" applyNumberFormat="0" applyBorder="0" applyAlignment="0" applyProtection="0">
      <alignment vertical="center"/>
    </xf>
    <xf numFmtId="0" fontId="30" fillId="0" borderId="0">
      <alignment vertical="center"/>
    </xf>
    <xf numFmtId="0" fontId="99" fillId="39" borderId="25" applyNumberFormat="0" applyAlignment="0" applyProtection="0">
      <alignment vertical="center"/>
    </xf>
    <xf numFmtId="0" fontId="88" fillId="45" borderId="0" applyNumberFormat="0" applyBorder="0" applyAlignment="0" applyProtection="0">
      <alignment vertical="center"/>
    </xf>
    <xf numFmtId="0" fontId="88" fillId="65" borderId="0" applyNumberFormat="0" applyBorder="0" applyAlignment="0" applyProtection="0">
      <alignment vertical="center"/>
    </xf>
    <xf numFmtId="181" fontId="0" fillId="0" borderId="0" applyFont="0" applyFill="0" applyBorder="0" applyAlignment="0" applyProtection="0">
      <alignment vertical="center"/>
    </xf>
    <xf numFmtId="0" fontId="88" fillId="65" borderId="0" applyNumberFormat="0" applyBorder="0" applyAlignment="0" applyProtection="0">
      <alignment vertical="center"/>
    </xf>
    <xf numFmtId="0" fontId="100" fillId="0" borderId="28" applyNumberFormat="0" applyFill="0" applyAlignment="0" applyProtection="0">
      <alignment vertical="center"/>
    </xf>
    <xf numFmtId="0" fontId="85" fillId="0" borderId="8" applyNumberFormat="0" applyFill="0" applyProtection="0">
      <alignment horizontal="left" vertical="center"/>
    </xf>
    <xf numFmtId="0" fontId="94" fillId="36" borderId="0" applyNumberFormat="0" applyBorder="0" applyAlignment="0" applyProtection="0">
      <alignment vertical="center"/>
    </xf>
    <xf numFmtId="0" fontId="88" fillId="49" borderId="0" applyNumberFormat="0" applyBorder="0" applyAlignment="0" applyProtection="0">
      <alignment vertical="center"/>
    </xf>
    <xf numFmtId="0" fontId="28" fillId="42" borderId="0" applyNumberFormat="0" applyBorder="0" applyAlignment="0" applyProtection="0">
      <alignment vertical="center"/>
    </xf>
    <xf numFmtId="0" fontId="92" fillId="39" borderId="20" applyNumberFormat="0" applyAlignment="0" applyProtection="0">
      <alignment vertical="center"/>
    </xf>
    <xf numFmtId="9" fontId="30" fillId="0" borderId="0" applyFont="0" applyFill="0" applyBorder="0" applyAlignment="0" applyProtection="0">
      <alignment vertical="center"/>
    </xf>
    <xf numFmtId="0" fontId="90" fillId="38" borderId="0" applyNumberFormat="0" applyBorder="0" applyAlignment="0" applyProtection="0">
      <alignment vertical="center"/>
    </xf>
    <xf numFmtId="0" fontId="30" fillId="0" borderId="0">
      <alignment vertical="center"/>
    </xf>
    <xf numFmtId="0" fontId="123" fillId="0" borderId="34" applyNumberFormat="0" applyFill="0" applyAlignment="0" applyProtection="0">
      <alignment vertical="center"/>
    </xf>
    <xf numFmtId="0" fontId="105" fillId="0" borderId="0" applyNumberFormat="0" applyFill="0" applyBorder="0" applyAlignment="0" applyProtection="0">
      <alignment vertical="center"/>
    </xf>
    <xf numFmtId="0" fontId="112" fillId="0" borderId="19" applyNumberFormat="0" applyFill="0" applyProtection="0">
      <alignment horizontal="left" vertical="center"/>
    </xf>
    <xf numFmtId="0" fontId="88" fillId="35" borderId="0" applyNumberFormat="0" applyBorder="0" applyAlignment="0" applyProtection="0">
      <alignment vertical="center"/>
    </xf>
    <xf numFmtId="0" fontId="0" fillId="39" borderId="0" applyNumberFormat="0" applyBorder="0" applyAlignment="0" applyProtection="0">
      <alignment vertical="center"/>
    </xf>
    <xf numFmtId="0" fontId="105" fillId="0" borderId="0" applyNumberFormat="0" applyFill="0" applyBorder="0" applyAlignment="0" applyProtection="0">
      <alignment vertical="center"/>
    </xf>
    <xf numFmtId="0" fontId="88" fillId="51" borderId="0" applyNumberFormat="0" applyBorder="0" applyAlignment="0" applyProtection="0">
      <alignment vertical="center"/>
    </xf>
    <xf numFmtId="9" fontId="30" fillId="0" borderId="0" applyFont="0" applyFill="0" applyBorder="0" applyAlignment="0" applyProtection="0">
      <alignment vertical="center"/>
    </xf>
    <xf numFmtId="0" fontId="0" fillId="40" borderId="0" applyNumberFormat="0" applyBorder="0" applyAlignment="0" applyProtection="0">
      <alignment vertical="center"/>
    </xf>
    <xf numFmtId="0" fontId="90" fillId="44" borderId="0" applyNumberFormat="0" applyBorder="0" applyAlignment="0" applyProtection="0">
      <alignment vertical="center"/>
    </xf>
    <xf numFmtId="0" fontId="91" fillId="45" borderId="0" applyNumberFormat="0" applyBorder="0" applyAlignment="0" applyProtection="0">
      <alignment vertical="center"/>
    </xf>
    <xf numFmtId="0" fontId="96" fillId="0" borderId="0" applyNumberFormat="0" applyFill="0" applyBorder="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0" fillId="47" borderId="0" applyNumberFormat="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51" borderId="0" applyNumberFormat="0" applyBorder="0" applyAlignment="0" applyProtection="0">
      <alignment vertical="center"/>
    </xf>
    <xf numFmtId="0" fontId="121" fillId="0" borderId="0" applyNumberFormat="0" applyFill="0" applyBorder="0" applyAlignment="0" applyProtection="0">
      <alignment vertical="center"/>
    </xf>
    <xf numFmtId="181" fontId="0" fillId="0" borderId="0" applyFont="0" applyFill="0" applyBorder="0" applyAlignment="0" applyProtection="0">
      <alignment vertical="center"/>
    </xf>
    <xf numFmtId="0" fontId="88" fillId="39" borderId="0" applyNumberFormat="0" applyBorder="0" applyAlignment="0" applyProtection="0">
      <alignment vertical="center"/>
    </xf>
    <xf numFmtId="0" fontId="97" fillId="0" borderId="24" applyNumberFormat="0" applyFill="0" applyAlignment="0" applyProtection="0">
      <alignment vertical="center"/>
    </xf>
    <xf numFmtId="0" fontId="113" fillId="62" borderId="30">
      <alignment vertical="center"/>
      <protection locked="0"/>
    </xf>
    <xf numFmtId="0" fontId="30" fillId="0" borderId="0">
      <alignment vertical="center"/>
    </xf>
    <xf numFmtId="0" fontId="88" fillId="61" borderId="0" applyNumberFormat="0" applyBorder="0" applyAlignment="0" applyProtection="0">
      <alignment vertical="center"/>
    </xf>
    <xf numFmtId="0" fontId="92" fillId="39" borderId="20" applyNumberFormat="0" applyAlignment="0" applyProtection="0">
      <alignment vertical="center"/>
    </xf>
    <xf numFmtId="0" fontId="10" fillId="0" borderId="0">
      <alignment vertical="center"/>
    </xf>
    <xf numFmtId="0" fontId="0" fillId="35" borderId="0" applyNumberFormat="0" applyBorder="0" applyAlignment="0" applyProtection="0">
      <alignment vertical="center"/>
    </xf>
    <xf numFmtId="0" fontId="93" fillId="42" borderId="1" applyNumberFormat="0" applyBorder="0" applyAlignment="0" applyProtection="0">
      <alignment vertical="center"/>
    </xf>
    <xf numFmtId="0" fontId="30" fillId="0" borderId="0">
      <alignment vertical="center"/>
    </xf>
    <xf numFmtId="0" fontId="30" fillId="0" borderId="0">
      <alignment vertical="center"/>
    </xf>
    <xf numFmtId="0" fontId="124" fillId="0" borderId="0">
      <alignment vertical="center"/>
    </xf>
    <xf numFmtId="0" fontId="112" fillId="0" borderId="19" applyNumberFormat="0" applyFill="0" applyProtection="0">
      <alignment horizontal="center" vertical="center"/>
    </xf>
    <xf numFmtId="0" fontId="0" fillId="46" borderId="0" applyNumberFormat="0" applyBorder="0" applyAlignment="0" applyProtection="0">
      <alignment vertical="center"/>
    </xf>
    <xf numFmtId="0" fontId="10" fillId="0" borderId="0">
      <alignment vertical="center"/>
    </xf>
    <xf numFmtId="0" fontId="115" fillId="0" borderId="31" applyNumberFormat="0" applyFill="0" applyAlignment="0" applyProtection="0">
      <alignment vertical="center"/>
    </xf>
    <xf numFmtId="0" fontId="125" fillId="35" borderId="35">
      <alignment horizontal="left" vertical="center"/>
      <protection locked="0" hidden="1"/>
    </xf>
    <xf numFmtId="0" fontId="30" fillId="0" borderId="0">
      <alignment vertical="center"/>
    </xf>
    <xf numFmtId="0" fontId="0" fillId="45" borderId="0" applyNumberFormat="0" applyBorder="0" applyAlignment="0" applyProtection="0">
      <alignment vertical="center"/>
    </xf>
    <xf numFmtId="0" fontId="0" fillId="0" borderId="0">
      <alignment vertical="center"/>
    </xf>
    <xf numFmtId="0" fontId="0" fillId="47" borderId="0" applyNumberFormat="0" applyBorder="0" applyAlignment="0" applyProtection="0">
      <alignment vertical="center"/>
    </xf>
    <xf numFmtId="0" fontId="114" fillId="0" borderId="1">
      <alignment horizontal="left" vertical="center"/>
    </xf>
    <xf numFmtId="0" fontId="100" fillId="0" borderId="0" applyNumberFormat="0" applyFill="0" applyBorder="0" applyAlignment="0" applyProtection="0">
      <alignment vertical="center"/>
    </xf>
    <xf numFmtId="0" fontId="94" fillId="36"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100" fillId="0" borderId="0" applyNumberFormat="0" applyFill="0" applyBorder="0" applyAlignment="0" applyProtection="0">
      <alignment vertical="center"/>
    </xf>
    <xf numFmtId="0" fontId="114" fillId="0" borderId="1">
      <alignment horizontal="left" vertical="center"/>
    </xf>
    <xf numFmtId="0" fontId="0" fillId="49" borderId="0" applyNumberFormat="0" applyBorder="0" applyAlignment="0" applyProtection="0">
      <alignment vertical="center"/>
    </xf>
    <xf numFmtId="0" fontId="123" fillId="0" borderId="34" applyNumberFormat="0" applyFill="0" applyAlignment="0" applyProtection="0">
      <alignment vertical="center"/>
    </xf>
    <xf numFmtId="9" fontId="30" fillId="0" borderId="0" applyFont="0" applyFill="0" applyBorder="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0" fillId="35" borderId="0" applyNumberFormat="0" applyBorder="0" applyAlignment="0" applyProtection="0">
      <alignment vertical="center"/>
    </xf>
    <xf numFmtId="0" fontId="112" fillId="0" borderId="19" applyNumberFormat="0" applyFill="0" applyProtection="0">
      <alignment horizontal="left" vertical="center"/>
    </xf>
    <xf numFmtId="0" fontId="0" fillId="0" borderId="0">
      <alignment vertical="center"/>
    </xf>
    <xf numFmtId="0" fontId="126" fillId="0" borderId="0" applyNumberFormat="0" applyFill="0" applyBorder="0" applyAlignment="0" applyProtection="0">
      <alignment vertical="center"/>
    </xf>
    <xf numFmtId="0" fontId="112" fillId="0" borderId="19" applyNumberFormat="0" applyFill="0" applyProtection="0">
      <alignment horizontal="left" vertical="center"/>
    </xf>
    <xf numFmtId="0" fontId="30" fillId="0" borderId="0">
      <alignment vertical="center"/>
    </xf>
    <xf numFmtId="0" fontId="88" fillId="45" borderId="0" applyNumberFormat="0" applyBorder="0" applyAlignment="0" applyProtection="0">
      <alignment vertical="center"/>
    </xf>
    <xf numFmtId="0" fontId="88" fillId="53" borderId="0" applyNumberFormat="0" applyBorder="0" applyAlignment="0" applyProtection="0">
      <alignment vertical="center"/>
    </xf>
    <xf numFmtId="0" fontId="30" fillId="0" borderId="0" applyNumberFormat="0" applyFont="0" applyFill="0" applyBorder="0" applyAlignment="0" applyProtection="0">
      <alignment horizontal="left" vertical="center"/>
    </xf>
    <xf numFmtId="0" fontId="0" fillId="3" borderId="0" applyNumberFormat="0" applyBorder="0" applyAlignment="0" applyProtection="0">
      <alignment vertical="center"/>
    </xf>
    <xf numFmtId="0" fontId="30" fillId="0" borderId="0">
      <alignment vertical="center"/>
    </xf>
    <xf numFmtId="0" fontId="126" fillId="0" borderId="0" applyNumberFormat="0" applyFill="0" applyBorder="0" applyAlignment="0" applyProtection="0">
      <alignment vertical="center"/>
    </xf>
    <xf numFmtId="0" fontId="0" fillId="40" borderId="0" applyNumberFormat="0" applyBorder="0" applyAlignment="0" applyProtection="0">
      <alignment vertical="center"/>
    </xf>
    <xf numFmtId="0" fontId="30" fillId="0" borderId="0">
      <alignment vertical="center"/>
    </xf>
    <xf numFmtId="0" fontId="28" fillId="59" borderId="0" applyNumberFormat="0" applyBorder="0" applyAlignment="0" applyProtection="0">
      <alignment vertical="center"/>
    </xf>
    <xf numFmtId="0" fontId="105" fillId="0" borderId="0" applyNumberFormat="0" applyFill="0" applyBorder="0" applyAlignment="0" applyProtection="0">
      <alignment vertical="center"/>
    </xf>
    <xf numFmtId="185" fontId="30" fillId="0" borderId="0" applyFont="0" applyFill="0" applyBorder="0" applyAlignment="0" applyProtection="0">
      <alignment vertical="center"/>
    </xf>
    <xf numFmtId="0" fontId="30" fillId="0" borderId="0">
      <alignment vertical="center"/>
    </xf>
    <xf numFmtId="0" fontId="0" fillId="43" borderId="0" applyNumberFormat="0" applyBorder="0" applyAlignment="0" applyProtection="0">
      <alignment vertical="center"/>
    </xf>
    <xf numFmtId="181" fontId="0" fillId="0" borderId="0" applyFont="0" applyFill="0" applyBorder="0" applyAlignment="0" applyProtection="0">
      <alignment vertical="center"/>
    </xf>
    <xf numFmtId="0" fontId="121" fillId="0" borderId="0" applyNumberFormat="0" applyFill="0" applyBorder="0" applyAlignment="0" applyProtection="0">
      <alignment vertical="center"/>
    </xf>
    <xf numFmtId="0" fontId="90" fillId="38" borderId="0" applyNumberFormat="0" applyBorder="0" applyAlignment="0" applyProtection="0">
      <alignment vertical="center"/>
    </xf>
    <xf numFmtId="0" fontId="0" fillId="45" borderId="0" applyNumberFormat="0" applyBorder="0" applyAlignment="0" applyProtection="0">
      <alignment vertical="center"/>
    </xf>
    <xf numFmtId="0" fontId="89" fillId="0" borderId="21" applyNumberFormat="0" applyFill="0" applyAlignment="0" applyProtection="0">
      <alignment vertical="center"/>
    </xf>
    <xf numFmtId="0" fontId="89" fillId="0" borderId="21" applyNumberFormat="0" applyFill="0" applyAlignment="0" applyProtection="0">
      <alignment vertical="center"/>
    </xf>
    <xf numFmtId="0" fontId="0" fillId="42" borderId="0" applyNumberFormat="0" applyBorder="0" applyAlignment="0" applyProtection="0">
      <alignment vertical="center"/>
    </xf>
    <xf numFmtId="0" fontId="102" fillId="49" borderId="0" applyNumberFormat="0" applyBorder="0" applyAlignment="0" applyProtection="0">
      <alignment vertical="center"/>
    </xf>
    <xf numFmtId="0" fontId="30" fillId="0" borderId="0">
      <alignment vertical="center"/>
    </xf>
    <xf numFmtId="0" fontId="56" fillId="0" borderId="22" applyNumberFormat="0" applyFill="0" applyAlignment="0" applyProtection="0">
      <alignment vertical="center"/>
    </xf>
    <xf numFmtId="0" fontId="90" fillId="51" borderId="0" applyNumberFormat="0" applyBorder="0" applyAlignment="0" applyProtection="0">
      <alignment vertical="center"/>
    </xf>
    <xf numFmtId="0" fontId="30" fillId="0" borderId="0">
      <alignment vertical="center"/>
    </xf>
    <xf numFmtId="0" fontId="89" fillId="0" borderId="21" applyNumberFormat="0" applyFill="0" applyAlignment="0" applyProtection="0">
      <alignment vertical="center"/>
    </xf>
    <xf numFmtId="0" fontId="0" fillId="36" borderId="0" applyNumberFormat="0" applyBorder="0" applyAlignment="0" applyProtection="0">
      <alignment vertical="center"/>
    </xf>
    <xf numFmtId="0" fontId="127" fillId="0" borderId="0" applyNumberFormat="0" applyFill="0" applyBorder="0" applyAlignment="0" applyProtection="0">
      <alignment vertical="top"/>
      <protection locked="0"/>
    </xf>
    <xf numFmtId="0" fontId="97" fillId="0" borderId="24" applyNumberFormat="0" applyFill="0" applyAlignment="0" applyProtection="0">
      <alignment vertical="center"/>
    </xf>
    <xf numFmtId="0" fontId="88" fillId="54" borderId="0" applyNumberFormat="0" applyBorder="0" applyAlignment="0" applyProtection="0">
      <alignment vertical="center"/>
    </xf>
    <xf numFmtId="0" fontId="96" fillId="0" borderId="0" applyNumberFormat="0" applyFill="0" applyBorder="0" applyAlignment="0" applyProtection="0">
      <alignment vertical="center"/>
    </xf>
    <xf numFmtId="0" fontId="90" fillId="44" borderId="0" applyNumberFormat="0" applyBorder="0" applyAlignment="0" applyProtection="0">
      <alignment vertical="center"/>
    </xf>
    <xf numFmtId="37" fontId="122" fillId="0" borderId="0">
      <alignment vertical="center"/>
    </xf>
    <xf numFmtId="0" fontId="101" fillId="0" borderId="26">
      <alignment horizontal="center" vertical="center"/>
    </xf>
    <xf numFmtId="0" fontId="87" fillId="43" borderId="0" applyNumberFormat="0" applyBorder="0" applyAlignment="0" applyProtection="0">
      <alignment vertical="center"/>
    </xf>
    <xf numFmtId="0" fontId="128" fillId="0" borderId="0">
      <alignment vertical="center"/>
    </xf>
    <xf numFmtId="0" fontId="88" fillId="60" borderId="0" applyNumberFormat="0" applyBorder="0" applyAlignment="0" applyProtection="0">
      <alignment vertical="center"/>
    </xf>
    <xf numFmtId="0" fontId="28" fillId="59" borderId="0" applyNumberFormat="0" applyBorder="0" applyAlignment="0" applyProtection="0">
      <alignment vertical="center"/>
    </xf>
    <xf numFmtId="0" fontId="88" fillId="38" borderId="0" applyNumberFormat="0" applyBorder="0" applyAlignment="0" applyProtection="0">
      <alignment vertical="center"/>
    </xf>
    <xf numFmtId="0" fontId="120" fillId="0" borderId="32" applyNumberFormat="0" applyAlignment="0" applyProtection="0">
      <alignment horizontal="left" vertical="center"/>
    </xf>
    <xf numFmtId="0" fontId="91" fillId="45" borderId="0" applyNumberFormat="0" applyBorder="0" applyAlignment="0" applyProtection="0">
      <alignment vertical="center"/>
    </xf>
    <xf numFmtId="0" fontId="119" fillId="0" borderId="8" applyNumberFormat="0" applyFill="0" applyProtection="0">
      <alignment horizontal="center" vertical="center"/>
    </xf>
    <xf numFmtId="0" fontId="28" fillId="59" borderId="0" applyNumberFormat="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125" fillId="35" borderId="35">
      <alignment horizontal="left" vertical="center"/>
      <protection locked="0" hidden="1"/>
    </xf>
    <xf numFmtId="0" fontId="90" fillId="38" borderId="0" applyNumberFormat="0" applyBorder="0" applyAlignment="0" applyProtection="0">
      <alignment vertical="center"/>
    </xf>
    <xf numFmtId="0" fontId="28" fillId="39" borderId="0" applyNumberFormat="0" applyBorder="0" applyAlignment="0" applyProtection="0">
      <alignment vertical="center"/>
    </xf>
    <xf numFmtId="0" fontId="87" fillId="36" borderId="0" applyNumberFormat="0" applyBorder="0" applyAlignment="0" applyProtection="0">
      <alignment vertical="center"/>
    </xf>
    <xf numFmtId="0" fontId="28" fillId="42" borderId="0" applyNumberFormat="0" applyBorder="0" applyAlignment="0" applyProtection="0">
      <alignment vertical="center"/>
    </xf>
    <xf numFmtId="9" fontId="30" fillId="0" borderId="0" applyFont="0" applyFill="0" applyBorder="0" applyAlignment="0" applyProtection="0">
      <alignment vertical="center"/>
    </xf>
    <xf numFmtId="0" fontId="90" fillId="52" borderId="0" applyNumberFormat="0" applyBorder="0" applyAlignment="0" applyProtection="0">
      <alignment vertical="center"/>
    </xf>
    <xf numFmtId="0" fontId="86" fillId="35" borderId="20" applyNumberFormat="0" applyAlignment="0" applyProtection="0">
      <alignment vertical="center"/>
    </xf>
    <xf numFmtId="0" fontId="30" fillId="0" borderId="0">
      <alignment vertical="center"/>
    </xf>
    <xf numFmtId="0" fontId="90" fillId="38" borderId="0" applyNumberFormat="0" applyBorder="0" applyAlignment="0" applyProtection="0">
      <alignment vertical="center"/>
    </xf>
    <xf numFmtId="0" fontId="28" fillId="36" borderId="0" applyNumberFormat="0" applyBorder="0" applyAlignment="0" applyProtection="0">
      <alignment vertical="center"/>
    </xf>
    <xf numFmtId="0" fontId="88" fillId="49" borderId="0" applyNumberFormat="0" applyBorder="0" applyAlignment="0" applyProtection="0">
      <alignment vertical="center"/>
    </xf>
    <xf numFmtId="0" fontId="91" fillId="45" borderId="0" applyNumberFormat="0" applyBorder="0" applyAlignment="0" applyProtection="0">
      <alignment vertical="center"/>
    </xf>
    <xf numFmtId="0" fontId="96" fillId="0" borderId="0" applyNumberFormat="0" applyFill="0" applyBorder="0" applyAlignment="0" applyProtection="0">
      <alignment vertical="center"/>
    </xf>
    <xf numFmtId="0" fontId="90" fillId="44" borderId="0" applyNumberFormat="0" applyBorder="0" applyAlignment="0" applyProtection="0">
      <alignment vertical="center"/>
    </xf>
    <xf numFmtId="0" fontId="0" fillId="43" borderId="0" applyNumberFormat="0" applyBorder="0" applyAlignment="0" applyProtection="0">
      <alignment vertical="center"/>
    </xf>
    <xf numFmtId="0" fontId="124" fillId="0" borderId="0">
      <alignment vertical="center"/>
    </xf>
    <xf numFmtId="0" fontId="30" fillId="0" borderId="0">
      <alignment vertical="center"/>
    </xf>
    <xf numFmtId="4" fontId="30" fillId="0" borderId="0" applyFont="0" applyFill="0" applyBorder="0" applyAlignment="0" applyProtection="0">
      <alignment vertical="center"/>
    </xf>
    <xf numFmtId="0" fontId="30" fillId="0" borderId="0">
      <alignment vertical="center"/>
    </xf>
    <xf numFmtId="0" fontId="91" fillId="45" borderId="0" applyNumberFormat="0" applyBorder="0" applyAlignment="0" applyProtection="0">
      <alignment vertical="center"/>
    </xf>
    <xf numFmtId="0" fontId="88" fillId="45" borderId="0" applyNumberFormat="0" applyBorder="0" applyAlignment="0" applyProtection="0">
      <alignment vertical="center"/>
    </xf>
    <xf numFmtId="0" fontId="30" fillId="0" borderId="0">
      <alignment vertical="center"/>
    </xf>
    <xf numFmtId="0" fontId="129" fillId="0" borderId="0" applyNumberFormat="0" applyFill="0" applyBorder="0" applyAlignment="0" applyProtection="0">
      <alignment vertical="center"/>
    </xf>
    <xf numFmtId="0" fontId="28" fillId="42" borderId="0" applyNumberFormat="0" applyBorder="0" applyAlignment="0" applyProtection="0">
      <alignment vertical="center"/>
    </xf>
    <xf numFmtId="0" fontId="56" fillId="0" borderId="22" applyNumberFormat="0" applyFill="0" applyAlignment="0" applyProtection="0">
      <alignment vertical="center"/>
    </xf>
    <xf numFmtId="0" fontId="112" fillId="0" borderId="19" applyNumberFormat="0" applyFill="0" applyProtection="0">
      <alignment horizontal="center" vertical="center"/>
    </xf>
    <xf numFmtId="0" fontId="28" fillId="36" borderId="0" applyNumberFormat="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97" fillId="0" borderId="24" applyNumberFormat="0" applyFill="0" applyAlignment="0" applyProtection="0">
      <alignment vertical="center"/>
    </xf>
    <xf numFmtId="0" fontId="90" fillId="47" borderId="0" applyNumberFormat="0" applyBorder="0" applyAlignment="0" applyProtection="0">
      <alignment vertical="center"/>
    </xf>
    <xf numFmtId="0" fontId="90" fillId="44" borderId="0" applyNumberFormat="0" applyBorder="0" applyAlignment="0" applyProtection="0">
      <alignment vertical="center"/>
    </xf>
    <xf numFmtId="0" fontId="96" fillId="0" borderId="0" applyNumberFormat="0" applyFill="0" applyBorder="0" applyAlignment="0" applyProtection="0">
      <alignment vertical="center"/>
    </xf>
    <xf numFmtId="0" fontId="91" fillId="45" borderId="0" applyNumberFormat="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12" fillId="0" borderId="19" applyNumberFormat="0" applyFill="0" applyProtection="0">
      <alignment horizontal="center" vertical="center"/>
    </xf>
    <xf numFmtId="0" fontId="30" fillId="0" borderId="0">
      <alignment vertical="center"/>
    </xf>
    <xf numFmtId="0" fontId="115" fillId="0" borderId="31" applyNumberFormat="0" applyFill="0" applyAlignment="0" applyProtection="0">
      <alignment vertical="center"/>
    </xf>
    <xf numFmtId="0" fontId="88" fillId="48"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30" fillId="0" borderId="0">
      <alignment vertical="center"/>
    </xf>
    <xf numFmtId="0" fontId="90" fillId="39" borderId="0" applyNumberFormat="0" applyBorder="0" applyAlignment="0" applyProtection="0">
      <alignment vertical="center"/>
    </xf>
    <xf numFmtId="0" fontId="130" fillId="0" borderId="0">
      <alignment horizontal="center" vertical="center" wrapText="1"/>
      <protection locked="0"/>
    </xf>
    <xf numFmtId="0" fontId="94" fillId="36" borderId="0" applyNumberFormat="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131" fillId="0" borderId="36" applyNumberFormat="0" applyFill="0" applyAlignment="0" applyProtection="0">
      <alignment vertical="center"/>
    </xf>
    <xf numFmtId="0" fontId="94" fillId="43" borderId="0" applyNumberFormat="0" applyBorder="0" applyAlignment="0" applyProtection="0">
      <alignment vertical="center"/>
    </xf>
    <xf numFmtId="0" fontId="93" fillId="42" borderId="1" applyNumberFormat="0" applyBorder="0" applyAlignment="0" applyProtection="0">
      <alignment vertical="center"/>
    </xf>
    <xf numFmtId="0" fontId="90" fillId="44" borderId="0" applyNumberFormat="0" applyBorder="0" applyAlignment="0" applyProtection="0">
      <alignment vertical="center"/>
    </xf>
    <xf numFmtId="0" fontId="91" fillId="45" borderId="0" applyNumberFormat="0" applyBorder="0" applyAlignment="0" applyProtection="0">
      <alignment vertical="center"/>
    </xf>
    <xf numFmtId="0" fontId="28" fillId="59" borderId="0" applyNumberFormat="0" applyBorder="0" applyAlignment="0" applyProtection="0">
      <alignment vertical="center"/>
    </xf>
    <xf numFmtId="9" fontId="30" fillId="0" borderId="0" applyFont="0" applyFill="0" applyBorder="0" applyAlignment="0" applyProtection="0">
      <alignment vertical="center"/>
    </xf>
    <xf numFmtId="0" fontId="90" fillId="52" borderId="0" applyNumberFormat="0" applyBorder="0" applyAlignment="0" applyProtection="0">
      <alignment vertical="center"/>
    </xf>
    <xf numFmtId="0" fontId="30" fillId="0" borderId="0">
      <alignment vertical="center"/>
    </xf>
    <xf numFmtId="0" fontId="124" fillId="0" borderId="0">
      <alignment vertical="center"/>
    </xf>
    <xf numFmtId="0" fontId="30" fillId="0" borderId="0">
      <alignment vertical="center"/>
    </xf>
    <xf numFmtId="9" fontId="30" fillId="0" borderId="0" applyFont="0" applyFill="0" applyBorder="0" applyAlignment="0" applyProtection="0">
      <alignment vertical="center"/>
    </xf>
    <xf numFmtId="0" fontId="94" fillId="43" borderId="0" applyNumberFormat="0" applyBorder="0" applyAlignment="0" applyProtection="0">
      <alignment vertical="center"/>
    </xf>
    <xf numFmtId="0" fontId="90" fillId="52" borderId="0" applyNumberFormat="0" applyBorder="0" applyAlignment="0" applyProtection="0">
      <alignment vertical="center"/>
    </xf>
    <xf numFmtId="0" fontId="102" fillId="49" borderId="0" applyNumberFormat="0" applyBorder="0" applyAlignment="0" applyProtection="0">
      <alignment vertical="center"/>
    </xf>
    <xf numFmtId="9" fontId="30" fillId="0" borderId="0" applyFon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0" fillId="0" borderId="0">
      <alignment vertical="center"/>
    </xf>
    <xf numFmtId="0" fontId="91" fillId="40" borderId="0" applyNumberFormat="0" applyBorder="0" applyAlignment="0" applyProtection="0">
      <alignment vertical="center"/>
    </xf>
    <xf numFmtId="0" fontId="30" fillId="0" borderId="0">
      <alignment vertical="center"/>
    </xf>
    <xf numFmtId="0" fontId="90" fillId="44" borderId="0" applyNumberFormat="0" applyBorder="0" applyAlignment="0" applyProtection="0">
      <alignment vertical="center"/>
    </xf>
    <xf numFmtId="9" fontId="30" fillId="0" borderId="0" applyFont="0" applyFill="0" applyBorder="0" applyAlignment="0" applyProtection="0">
      <alignment vertical="center"/>
    </xf>
    <xf numFmtId="0" fontId="124" fillId="0" borderId="0">
      <alignment vertical="center"/>
    </xf>
    <xf numFmtId="0" fontId="87" fillId="36" borderId="0" applyNumberFormat="0" applyBorder="0" applyAlignment="0" applyProtection="0">
      <alignment vertical="center"/>
    </xf>
    <xf numFmtId="0" fontId="88" fillId="55" borderId="0" applyNumberFormat="0" applyBorder="0" applyAlignment="0" applyProtection="0">
      <alignment vertical="center"/>
    </xf>
    <xf numFmtId="0" fontId="97" fillId="0" borderId="24" applyNumberFormat="0" applyFill="0" applyAlignment="0" applyProtection="0">
      <alignment vertical="center"/>
    </xf>
    <xf numFmtId="0" fontId="90" fillId="51" borderId="0" applyNumberFormat="0" applyBorder="0" applyAlignment="0" applyProtection="0">
      <alignment vertical="center"/>
    </xf>
    <xf numFmtId="0" fontId="56" fillId="0" borderId="22" applyNumberFormat="0" applyFill="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28" fillId="43" borderId="0" applyNumberFormat="0" applyBorder="0" applyAlignment="0" applyProtection="0">
      <alignment vertical="center"/>
    </xf>
    <xf numFmtId="0" fontId="102" fillId="49" borderId="0" applyNumberFormat="0" applyBorder="0" applyAlignment="0" applyProtection="0">
      <alignment vertical="center"/>
    </xf>
    <xf numFmtId="0" fontId="28" fillId="42" borderId="0" applyNumberFormat="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106" fillId="0" borderId="0">
      <alignment vertical="center"/>
    </xf>
    <xf numFmtId="0" fontId="94" fillId="43" borderId="0" applyNumberFormat="0" applyBorder="0" applyAlignment="0" applyProtection="0">
      <alignment vertical="center"/>
    </xf>
    <xf numFmtId="0" fontId="88" fillId="49" borderId="0" applyNumberFormat="0" applyBorder="0" applyAlignment="0" applyProtection="0">
      <alignment vertical="center"/>
    </xf>
    <xf numFmtId="0" fontId="105" fillId="0" borderId="0" applyNumberFormat="0" applyFill="0" applyBorder="0" applyAlignment="0" applyProtection="0">
      <alignment vertical="center"/>
    </xf>
    <xf numFmtId="9" fontId="30" fillId="0" borderId="0" applyFont="0" applyFill="0" applyBorder="0" applyAlignment="0" applyProtection="0">
      <alignment vertical="center"/>
    </xf>
    <xf numFmtId="0" fontId="96" fillId="0" borderId="0" applyNumberFormat="0" applyFill="0" applyBorder="0" applyAlignment="0" applyProtection="0">
      <alignment vertical="center"/>
    </xf>
    <xf numFmtId="0" fontId="124" fillId="0" borderId="0">
      <alignment vertical="center"/>
    </xf>
    <xf numFmtId="0" fontId="98" fillId="45" borderId="0" applyNumberFormat="0" applyBorder="0" applyAlignment="0" applyProtection="0">
      <alignment vertical="center"/>
    </xf>
    <xf numFmtId="0" fontId="30" fillId="0" borderId="0">
      <alignment vertical="center"/>
    </xf>
    <xf numFmtId="0" fontId="28" fillId="39" borderId="0" applyNumberFormat="0" applyBorder="0" applyAlignment="0" applyProtection="0">
      <alignment vertical="center"/>
    </xf>
    <xf numFmtId="0" fontId="86" fillId="35" borderId="20" applyNumberFormat="0" applyAlignment="0" applyProtection="0">
      <alignment vertical="center"/>
    </xf>
    <xf numFmtId="0" fontId="115" fillId="0" borderId="31" applyNumberFormat="0" applyFill="0" applyAlignment="0" applyProtection="0">
      <alignment vertical="center"/>
    </xf>
    <xf numFmtId="0" fontId="124" fillId="0" borderId="0">
      <alignment vertical="center"/>
    </xf>
    <xf numFmtId="0" fontId="90" fillId="38" borderId="0" applyNumberFormat="0" applyBorder="0" applyAlignment="0" applyProtection="0">
      <alignment vertical="center"/>
    </xf>
    <xf numFmtId="0" fontId="30" fillId="0" borderId="0">
      <alignment vertical="center"/>
    </xf>
    <xf numFmtId="0" fontId="119" fillId="0" borderId="8" applyNumberFormat="0" applyFill="0" applyProtection="0">
      <alignment horizontal="center" vertical="center"/>
    </xf>
    <xf numFmtId="0" fontId="30" fillId="0" borderId="0">
      <alignment vertical="center"/>
    </xf>
    <xf numFmtId="0" fontId="94" fillId="36" borderId="0" applyNumberFormat="0" applyBorder="0" applyAlignment="0" applyProtection="0">
      <alignment vertical="center"/>
    </xf>
    <xf numFmtId="0" fontId="28" fillId="39" borderId="0" applyNumberFormat="0" applyBorder="0" applyAlignment="0" applyProtection="0">
      <alignment vertical="center"/>
    </xf>
    <xf numFmtId="0" fontId="86" fillId="35" borderId="20" applyNumberFormat="0" applyAlignment="0" applyProtection="0">
      <alignment vertical="center"/>
    </xf>
    <xf numFmtId="0" fontId="30" fillId="0" borderId="0">
      <alignment vertical="center"/>
    </xf>
    <xf numFmtId="0" fontId="112" fillId="0" borderId="19" applyNumberFormat="0" applyFill="0" applyProtection="0">
      <alignment horizontal="left" vertical="center"/>
    </xf>
    <xf numFmtId="0" fontId="105" fillId="0" borderId="0" applyNumberFormat="0" applyFill="0" applyBorder="0" applyAlignment="0" applyProtection="0">
      <alignment vertical="center"/>
    </xf>
    <xf numFmtId="9" fontId="30" fillId="0" borderId="0" applyFon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88" fillId="35" borderId="0" applyNumberFormat="0" applyBorder="0" applyAlignment="0" applyProtection="0">
      <alignment vertical="center"/>
    </xf>
    <xf numFmtId="0" fontId="94" fillId="36" borderId="0" applyNumberFormat="0" applyBorder="0" applyAlignment="0" applyProtection="0">
      <alignment vertical="center"/>
    </xf>
    <xf numFmtId="0" fontId="0" fillId="43" borderId="0" applyNumberFormat="0" applyBorder="0" applyAlignment="0" applyProtection="0">
      <alignment vertical="center"/>
    </xf>
    <xf numFmtId="0" fontId="115" fillId="0" borderId="31" applyNumberFormat="0" applyFill="0" applyAlignment="0" applyProtection="0">
      <alignment vertical="center"/>
    </xf>
    <xf numFmtId="0" fontId="98" fillId="45" borderId="0" applyNumberFormat="0" applyBorder="0" applyAlignment="0" applyProtection="0">
      <alignment vertical="center"/>
    </xf>
    <xf numFmtId="0" fontId="91" fillId="45" borderId="0" applyNumberFormat="0" applyBorder="0" applyAlignment="0" applyProtection="0">
      <alignment vertical="center"/>
    </xf>
    <xf numFmtId="0" fontId="128" fillId="0" borderId="0">
      <alignment vertical="center"/>
    </xf>
    <xf numFmtId="0" fontId="104" fillId="44" borderId="27" applyNumberFormat="0" applyAlignment="0" applyProtection="0">
      <alignment vertical="center"/>
    </xf>
    <xf numFmtId="3" fontId="30" fillId="0" borderId="0" applyFont="0" applyFill="0" applyBorder="0" applyAlignment="0" applyProtection="0">
      <alignment vertical="center"/>
    </xf>
    <xf numFmtId="0" fontId="30" fillId="0" borderId="0">
      <alignment vertical="center"/>
    </xf>
    <xf numFmtId="0" fontId="30" fillId="0" borderId="0">
      <alignment vertical="center"/>
    </xf>
    <xf numFmtId="0" fontId="86" fillId="35" borderId="20" applyNumberFormat="0" applyAlignment="0" applyProtection="0">
      <alignment vertical="center"/>
    </xf>
    <xf numFmtId="0" fontId="88" fillId="60" borderId="0" applyNumberFormat="0" applyBorder="0" applyAlignment="0" applyProtection="0">
      <alignment vertical="center"/>
    </xf>
    <xf numFmtId="0" fontId="87" fillId="43" borderId="0" applyNumberFormat="0" applyBorder="0" applyAlignment="0" applyProtection="0">
      <alignment vertical="center"/>
    </xf>
    <xf numFmtId="186" fontId="30" fillId="0" borderId="0" applyFont="0" applyFill="0" applyBorder="0" applyAlignment="0" applyProtection="0">
      <alignment vertical="center"/>
    </xf>
    <xf numFmtId="0" fontId="94" fillId="43" borderId="0" applyNumberFormat="0" applyBorder="0" applyAlignment="0" applyProtection="0">
      <alignment vertical="center"/>
    </xf>
    <xf numFmtId="0" fontId="90" fillId="39" borderId="0" applyNumberFormat="0" applyBorder="0" applyAlignment="0" applyProtection="0">
      <alignment vertical="center"/>
    </xf>
    <xf numFmtId="0" fontId="90" fillId="44" borderId="0" applyNumberFormat="0" applyBorder="0" applyAlignment="0" applyProtection="0">
      <alignment vertical="center"/>
    </xf>
    <xf numFmtId="0" fontId="90" fillId="38" borderId="0" applyNumberFormat="0" applyBorder="0" applyAlignment="0" applyProtection="0">
      <alignment vertical="center"/>
    </xf>
    <xf numFmtId="185" fontId="30" fillId="0" borderId="0" applyFont="0" applyFill="0" applyBorder="0" applyAlignment="0" applyProtection="0">
      <alignment vertical="center"/>
    </xf>
    <xf numFmtId="0" fontId="124" fillId="0" borderId="0">
      <alignment vertical="center"/>
    </xf>
    <xf numFmtId="0" fontId="30" fillId="0" borderId="0">
      <alignment vertical="center"/>
    </xf>
    <xf numFmtId="0" fontId="0" fillId="45" borderId="0" applyNumberFormat="0" applyBorder="0" applyAlignment="0" applyProtection="0">
      <alignment vertical="center"/>
    </xf>
    <xf numFmtId="0" fontId="30" fillId="0" borderId="0">
      <alignment vertical="center"/>
    </xf>
    <xf numFmtId="0" fontId="105" fillId="0" borderId="0" applyNumberFormat="0" applyFill="0" applyBorder="0" applyAlignment="0" applyProtection="0">
      <alignment vertical="center"/>
    </xf>
    <xf numFmtId="0" fontId="91" fillId="45" borderId="0" applyNumberFormat="0" applyBorder="0" applyAlignment="0" applyProtection="0">
      <alignment vertical="center"/>
    </xf>
    <xf numFmtId="0" fontId="10" fillId="0" borderId="0">
      <alignment vertical="center"/>
    </xf>
    <xf numFmtId="0" fontId="102" fillId="49" borderId="0" applyNumberFormat="0" applyBorder="0" applyAlignment="0" applyProtection="0">
      <alignment vertical="center"/>
    </xf>
    <xf numFmtId="1" fontId="85" fillId="0" borderId="19" applyFill="0" applyProtection="0">
      <alignment horizontal="center" vertical="center"/>
    </xf>
    <xf numFmtId="40" fontId="132" fillId="54" borderId="35">
      <alignment horizontal="centerContinuous" vertical="center"/>
    </xf>
    <xf numFmtId="0" fontId="103" fillId="0" borderId="0" applyNumberFormat="0" applyFill="0" applyBorder="0" applyAlignment="0" applyProtection="0">
      <alignment vertical="center"/>
    </xf>
    <xf numFmtId="15" fontId="111" fillId="0" borderId="0">
      <alignment vertical="center"/>
    </xf>
    <xf numFmtId="0" fontId="86" fillId="35" borderId="20" applyNumberFormat="0" applyAlignment="0" applyProtection="0">
      <alignment vertical="center"/>
    </xf>
    <xf numFmtId="0" fontId="106" fillId="0" borderId="0">
      <alignment vertical="center"/>
    </xf>
    <xf numFmtId="0" fontId="124" fillId="0" borderId="0">
      <alignment vertical="center"/>
    </xf>
    <xf numFmtId="0" fontId="87" fillId="36" borderId="0" applyNumberFormat="0" applyBorder="0" applyAlignment="0" applyProtection="0">
      <alignment vertical="center"/>
    </xf>
    <xf numFmtId="0" fontId="97" fillId="0" borderId="24" applyNumberFormat="0" applyFill="0" applyAlignment="0" applyProtection="0">
      <alignment vertical="center"/>
    </xf>
    <xf numFmtId="43" fontId="0" fillId="0" borderId="0" applyFont="0" applyFill="0" applyBorder="0" applyAlignment="0" applyProtection="0">
      <alignment vertical="center"/>
    </xf>
    <xf numFmtId="0" fontId="93" fillId="42" borderId="1" applyNumberFormat="0" applyBorder="0" applyAlignment="0" applyProtection="0">
      <alignment vertical="center"/>
    </xf>
    <xf numFmtId="0" fontId="101" fillId="0" borderId="26">
      <alignment horizontal="center" vertical="center"/>
    </xf>
    <xf numFmtId="37" fontId="122" fillId="0" borderId="0">
      <alignment vertical="center"/>
    </xf>
    <xf numFmtId="0" fontId="97" fillId="0" borderId="24" applyNumberFormat="0" applyFill="0" applyAlignment="0" applyProtection="0">
      <alignment vertical="center"/>
    </xf>
    <xf numFmtId="0" fontId="28" fillId="59" borderId="0" applyNumberFormat="0" applyBorder="0" applyAlignment="0" applyProtection="0">
      <alignment vertical="center"/>
    </xf>
    <xf numFmtId="0" fontId="30" fillId="0" borderId="0">
      <alignment vertical="center"/>
    </xf>
    <xf numFmtId="0" fontId="90" fillId="39" borderId="0" applyNumberFormat="0" applyBorder="0" applyAlignment="0" applyProtection="0">
      <alignment vertical="center"/>
    </xf>
    <xf numFmtId="0" fontId="96" fillId="0" borderId="0" applyNumberFormat="0" applyFill="0" applyBorder="0" applyAlignment="0" applyProtection="0">
      <alignment vertical="center"/>
    </xf>
    <xf numFmtId="0" fontId="90" fillId="44" borderId="0" applyNumberFormat="0" applyBorder="0" applyAlignment="0" applyProtection="0">
      <alignment vertical="center"/>
    </xf>
    <xf numFmtId="9" fontId="30" fillId="0" borderId="0" applyFont="0" applyFill="0" applyBorder="0" applyAlignment="0" applyProtection="0">
      <alignment vertical="center"/>
    </xf>
    <xf numFmtId="0" fontId="124" fillId="0" borderId="0">
      <alignment vertical="center"/>
    </xf>
    <xf numFmtId="0" fontId="90" fillId="44" borderId="0" applyNumberFormat="0" applyBorder="0" applyAlignment="0" applyProtection="0">
      <alignment vertical="center"/>
    </xf>
    <xf numFmtId="0" fontId="113" fillId="62" borderId="30">
      <alignment vertical="center"/>
      <protection locked="0"/>
    </xf>
    <xf numFmtId="0" fontId="106" fillId="0" borderId="0">
      <alignment vertical="center"/>
      <protection locked="0"/>
    </xf>
    <xf numFmtId="0" fontId="90" fillId="51" borderId="0" applyNumberFormat="0" applyBorder="0" applyAlignment="0" applyProtection="0">
      <alignment vertical="center"/>
    </xf>
    <xf numFmtId="0" fontId="91" fillId="40" borderId="0" applyNumberFormat="0" applyBorder="0" applyAlignment="0" applyProtection="0">
      <alignment vertical="center"/>
    </xf>
    <xf numFmtId="0" fontId="56" fillId="0" borderId="29" applyNumberFormat="0" applyFill="0" applyAlignment="0" applyProtection="0">
      <alignment vertical="center"/>
    </xf>
    <xf numFmtId="0" fontId="97" fillId="0" borderId="24" applyNumberFormat="0" applyFill="0" applyAlignment="0" applyProtection="0">
      <alignment vertical="center"/>
    </xf>
    <xf numFmtId="40" fontId="132" fillId="54" borderId="35">
      <alignment horizontal="centerContinuous" vertical="center"/>
    </xf>
    <xf numFmtId="1" fontId="85" fillId="0" borderId="19" applyFill="0" applyProtection="0">
      <alignment horizontal="center" vertical="center"/>
    </xf>
    <xf numFmtId="0" fontId="30" fillId="0" borderId="0">
      <alignment vertical="center"/>
    </xf>
    <xf numFmtId="9" fontId="30" fillId="0" borderId="0" applyFont="0" applyFill="0" applyBorder="0" applyAlignment="0" applyProtection="0">
      <alignment vertical="center"/>
    </xf>
    <xf numFmtId="0" fontId="0" fillId="0" borderId="0">
      <alignment vertical="center"/>
    </xf>
    <xf numFmtId="0" fontId="115" fillId="0" borderId="31" applyNumberFormat="0" applyFill="0" applyAlignment="0" applyProtection="0">
      <alignment vertical="center"/>
    </xf>
    <xf numFmtId="0" fontId="90" fillId="51" borderId="0" applyNumberFormat="0" applyBorder="0" applyAlignment="0" applyProtection="0">
      <alignment vertical="center"/>
    </xf>
    <xf numFmtId="0" fontId="0" fillId="0" borderId="0">
      <alignment vertical="center"/>
    </xf>
    <xf numFmtId="0" fontId="100" fillId="0" borderId="28" applyNumberFormat="0" applyFill="0" applyAlignment="0" applyProtection="0">
      <alignment vertical="center"/>
    </xf>
    <xf numFmtId="0" fontId="85" fillId="0" borderId="8" applyNumberFormat="0" applyFill="0" applyProtection="0">
      <alignment horizontal="left" vertical="center"/>
    </xf>
    <xf numFmtId="0" fontId="124" fillId="0" borderId="0">
      <alignment vertical="center"/>
    </xf>
    <xf numFmtId="0" fontId="86" fillId="35" borderId="20" applyNumberFormat="0" applyAlignment="0" applyProtection="0">
      <alignment vertical="center"/>
    </xf>
    <xf numFmtId="0" fontId="85" fillId="0" borderId="8" applyNumberFormat="0" applyFill="0" applyProtection="0">
      <alignment horizontal="right" vertical="center"/>
    </xf>
    <xf numFmtId="0" fontId="0" fillId="0" borderId="0">
      <alignment vertical="center"/>
    </xf>
    <xf numFmtId="0" fontId="90" fillId="51" borderId="0" applyNumberFormat="0" applyBorder="0" applyAlignment="0" applyProtection="0">
      <alignment vertical="center"/>
    </xf>
    <xf numFmtId="9" fontId="30" fillId="0" borderId="0" applyFont="0" applyFill="0" applyBorder="0" applyAlignment="0" applyProtection="0">
      <alignment vertical="center"/>
    </xf>
    <xf numFmtId="10" fontId="30" fillId="0" borderId="0" applyFont="0" applyFill="0" applyBorder="0" applyAlignment="0" applyProtection="0">
      <alignment vertical="center"/>
    </xf>
    <xf numFmtId="0" fontId="124" fillId="0" borderId="0">
      <alignment vertical="center"/>
    </xf>
    <xf numFmtId="0" fontId="0" fillId="47"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24" fillId="0" borderId="0">
      <alignment vertical="center"/>
    </xf>
    <xf numFmtId="0" fontId="30" fillId="0" borderId="0">
      <alignment vertical="center"/>
    </xf>
    <xf numFmtId="0" fontId="128" fillId="0" borderId="0">
      <alignment vertical="center"/>
    </xf>
    <xf numFmtId="0" fontId="0" fillId="0" borderId="0">
      <alignment vertical="center"/>
    </xf>
    <xf numFmtId="0" fontId="86" fillId="35" borderId="20" applyNumberFormat="0" applyAlignment="0" applyProtection="0">
      <alignment vertical="center"/>
    </xf>
    <xf numFmtId="0" fontId="94" fillId="36" borderId="0" applyNumberFormat="0" applyBorder="0" applyAlignment="0" applyProtection="0">
      <alignment vertical="center"/>
    </xf>
    <xf numFmtId="0" fontId="30" fillId="0" borderId="0">
      <alignment vertical="center"/>
    </xf>
    <xf numFmtId="0" fontId="88" fillId="55" borderId="0" applyNumberFormat="0" applyBorder="0" applyAlignment="0" applyProtection="0">
      <alignment vertical="center"/>
    </xf>
    <xf numFmtId="0" fontId="57" fillId="57" borderId="0" applyNumberFormat="0" applyBorder="0" applyAlignment="0" applyProtection="0">
      <alignment vertical="center"/>
    </xf>
    <xf numFmtId="9" fontId="30" fillId="0" borderId="0" applyFont="0" applyFill="0" applyBorder="0" applyAlignment="0" applyProtection="0">
      <alignment vertical="center"/>
    </xf>
    <xf numFmtId="0" fontId="97" fillId="0" borderId="24" applyNumberFormat="0" applyFill="0" applyAlignment="0" applyProtection="0">
      <alignment vertical="center"/>
    </xf>
    <xf numFmtId="0" fontId="100" fillId="0" borderId="0" applyNumberFormat="0" applyFill="0" applyBorder="0" applyAlignment="0" applyProtection="0">
      <alignment vertical="center"/>
    </xf>
    <xf numFmtId="0" fontId="129" fillId="0" borderId="0" applyNumberFormat="0" applyFill="0" applyBorder="0" applyAlignment="0" applyProtection="0">
      <alignment vertical="center"/>
    </xf>
    <xf numFmtId="9" fontId="3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9" fillId="0" borderId="0" applyNumberFormat="0" applyFill="0" applyBorder="0" applyAlignment="0" applyProtection="0">
      <alignment vertical="top"/>
      <protection locked="0"/>
    </xf>
    <xf numFmtId="0" fontId="90" fillId="38" borderId="0" applyNumberFormat="0" applyBorder="0" applyAlignment="0" applyProtection="0">
      <alignment vertical="center"/>
    </xf>
    <xf numFmtId="0" fontId="128" fillId="0" borderId="0">
      <alignment vertical="center"/>
    </xf>
    <xf numFmtId="0" fontId="131" fillId="0" borderId="36" applyNumberFormat="0" applyFill="0" applyAlignment="0" applyProtection="0">
      <alignment vertical="center"/>
    </xf>
    <xf numFmtId="0" fontId="119" fillId="0" borderId="8" applyNumberFormat="0" applyFill="0" applyProtection="0">
      <alignment horizontal="center" vertical="center"/>
    </xf>
    <xf numFmtId="0" fontId="30" fillId="0" borderId="0">
      <alignment vertical="center"/>
    </xf>
    <xf numFmtId="0" fontId="124" fillId="0" borderId="0">
      <alignment vertical="center"/>
    </xf>
    <xf numFmtId="10" fontId="30" fillId="0" borderId="0" applyFont="0" applyFill="0" applyBorder="0" applyAlignment="0" applyProtection="0">
      <alignment vertical="center"/>
    </xf>
    <xf numFmtId="0" fontId="104" fillId="44" borderId="27" applyNumberFormat="0" applyAlignment="0" applyProtection="0">
      <alignment vertical="center"/>
    </xf>
    <xf numFmtId="0" fontId="28" fillId="39" borderId="0" applyNumberFormat="0" applyBorder="0" applyAlignment="0" applyProtection="0">
      <alignment vertical="center"/>
    </xf>
    <xf numFmtId="0" fontId="30" fillId="0" borderId="0">
      <alignment vertical="center"/>
    </xf>
    <xf numFmtId="0" fontId="56" fillId="0" borderId="22" applyNumberFormat="0" applyFill="0" applyAlignment="0" applyProtection="0">
      <alignment vertical="center"/>
    </xf>
    <xf numFmtId="0" fontId="90" fillId="47" borderId="0" applyNumberFormat="0" applyBorder="0" applyAlignment="0" applyProtection="0">
      <alignment vertical="center"/>
    </xf>
    <xf numFmtId="0" fontId="90" fillId="38" borderId="0" applyNumberFormat="0" applyBorder="0" applyAlignment="0" applyProtection="0">
      <alignment vertical="center"/>
    </xf>
    <xf numFmtId="0" fontId="101" fillId="0" borderId="26">
      <alignment horizontal="center" vertical="center"/>
    </xf>
    <xf numFmtId="0" fontId="112" fillId="0" borderId="19" applyNumberFormat="0" applyFill="0" applyProtection="0">
      <alignment horizontal="left" vertical="center"/>
    </xf>
    <xf numFmtId="9" fontId="30" fillId="0" borderId="0" applyFont="0" applyFill="0" applyBorder="0" applyAlignment="0" applyProtection="0">
      <alignment vertical="center"/>
    </xf>
    <xf numFmtId="0" fontId="0" fillId="35" borderId="0" applyNumberFormat="0" applyBorder="0" applyAlignment="0" applyProtection="0">
      <alignment vertical="center"/>
    </xf>
    <xf numFmtId="0" fontId="90" fillId="35" borderId="0" applyNumberFormat="0" applyBorder="0" applyAlignment="0" applyProtection="0">
      <alignment vertical="center"/>
    </xf>
    <xf numFmtId="0" fontId="30" fillId="0" borderId="0">
      <alignment vertical="center"/>
    </xf>
    <xf numFmtId="0" fontId="119" fillId="0" borderId="8" applyNumberFormat="0" applyFill="0" applyProtection="0">
      <alignment horizontal="center" vertical="center"/>
    </xf>
    <xf numFmtId="0" fontId="88" fillId="48" borderId="0" applyNumberFormat="0" applyBorder="0" applyAlignment="0" applyProtection="0">
      <alignment vertical="center"/>
    </xf>
    <xf numFmtId="0" fontId="30" fillId="0" borderId="0">
      <alignment vertical="center"/>
    </xf>
    <xf numFmtId="0" fontId="88" fillId="39" borderId="0" applyNumberFormat="0" applyBorder="0" applyAlignment="0" applyProtection="0">
      <alignment vertical="center"/>
    </xf>
    <xf numFmtId="0" fontId="10" fillId="0" borderId="0">
      <alignment vertical="center"/>
    </xf>
    <xf numFmtId="0" fontId="92" fillId="39" borderId="20" applyNumberFormat="0" applyAlignment="0" applyProtection="0">
      <alignment vertical="center"/>
    </xf>
    <xf numFmtId="0" fontId="30" fillId="0" borderId="0">
      <alignment vertical="center"/>
    </xf>
    <xf numFmtId="37" fontId="122" fillId="0" borderId="0">
      <alignment vertical="center"/>
    </xf>
    <xf numFmtId="0" fontId="101" fillId="0" borderId="26">
      <alignment horizontal="center" vertical="center"/>
    </xf>
    <xf numFmtId="0" fontId="0" fillId="0" borderId="0">
      <alignment vertical="center"/>
    </xf>
    <xf numFmtId="0" fontId="99" fillId="39" borderId="25" applyNumberFormat="0" applyAlignment="0" applyProtection="0">
      <alignment vertical="center"/>
    </xf>
    <xf numFmtId="0" fontId="30" fillId="0" borderId="0">
      <alignment vertical="center"/>
    </xf>
    <xf numFmtId="0" fontId="104" fillId="44" borderId="27" applyNumberFormat="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39" borderId="20" applyNumberFormat="0" applyAlignment="0" applyProtection="0">
      <alignment vertical="center"/>
    </xf>
    <xf numFmtId="0" fontId="0" fillId="48" borderId="0" applyNumberFormat="0" applyBorder="0" applyAlignment="0" applyProtection="0">
      <alignment vertical="center"/>
    </xf>
    <xf numFmtId="176" fontId="85" fillId="0" borderId="19" applyFill="0" applyProtection="0">
      <alignment horizontal="right" vertical="center"/>
    </xf>
    <xf numFmtId="0" fontId="128" fillId="0" borderId="0">
      <alignment vertical="center"/>
    </xf>
    <xf numFmtId="0" fontId="103" fillId="0" borderId="0" applyNumberFormat="0" applyFill="0" applyBorder="0" applyAlignment="0" applyProtection="0">
      <alignment vertical="center"/>
    </xf>
    <xf numFmtId="0" fontId="99" fillId="39" borderId="25" applyNumberFormat="0" applyAlignment="0" applyProtection="0">
      <alignment vertical="center"/>
    </xf>
    <xf numFmtId="0" fontId="28" fillId="59" borderId="0" applyNumberFormat="0" applyBorder="0" applyAlignment="0" applyProtection="0">
      <alignment vertical="center"/>
    </xf>
    <xf numFmtId="0" fontId="30" fillId="0" borderId="0">
      <alignment vertical="center"/>
    </xf>
    <xf numFmtId="0" fontId="106" fillId="0" borderId="0">
      <alignment vertical="center"/>
    </xf>
    <xf numFmtId="0" fontId="99" fillId="39" borderId="25" applyNumberFormat="0" applyAlignment="0" applyProtection="0">
      <alignment vertical="center"/>
    </xf>
    <xf numFmtId="0" fontId="88" fillId="35" borderId="0" applyNumberFormat="0" applyBorder="0" applyAlignment="0" applyProtection="0">
      <alignment vertical="center"/>
    </xf>
    <xf numFmtId="187" fontId="62" fillId="0" borderId="0">
      <alignment vertical="center"/>
    </xf>
    <xf numFmtId="9" fontId="30" fillId="0" borderId="0" applyFont="0" applyFill="0" applyBorder="0" applyAlignment="0" applyProtection="0">
      <alignment vertical="center"/>
    </xf>
    <xf numFmtId="0" fontId="28" fillId="35" borderId="0" applyNumberFormat="0" applyBorder="0" applyAlignment="0" applyProtection="0">
      <alignment vertical="center"/>
    </xf>
    <xf numFmtId="0" fontId="0" fillId="42" borderId="0" applyNumberFormat="0" applyBorder="0" applyAlignment="0" applyProtection="0">
      <alignment vertical="center"/>
    </xf>
    <xf numFmtId="14" fontId="130" fillId="0" borderId="0">
      <alignment horizontal="center" vertical="center" wrapText="1"/>
      <protection locked="0"/>
    </xf>
    <xf numFmtId="0" fontId="28" fillId="42" borderId="0" applyNumberFormat="0" applyBorder="0" applyAlignment="0" applyProtection="0">
      <alignment vertical="center"/>
    </xf>
    <xf numFmtId="9" fontId="30" fillId="0" borderId="0" applyFont="0" applyFill="0" applyBorder="0" applyAlignment="0" applyProtection="0">
      <alignment vertical="center"/>
    </xf>
    <xf numFmtId="0" fontId="101" fillId="0" borderId="26">
      <alignment horizontal="center" vertical="center"/>
    </xf>
    <xf numFmtId="9" fontId="30" fillId="0" borderId="0" applyFont="0" applyFill="0" applyBorder="0" applyAlignment="0" applyProtection="0">
      <alignment vertical="center"/>
    </xf>
    <xf numFmtId="0" fontId="30" fillId="0" borderId="0">
      <alignment vertical="center"/>
    </xf>
    <xf numFmtId="0" fontId="88" fillId="51" borderId="0" applyNumberFormat="0" applyBorder="0" applyAlignment="0" applyProtection="0">
      <alignment vertical="center"/>
    </xf>
    <xf numFmtId="9" fontId="30" fillId="0" borderId="0" applyFont="0" applyFill="0" applyBorder="0" applyAlignment="0" applyProtection="0">
      <alignment vertical="center"/>
    </xf>
    <xf numFmtId="49" fontId="30" fillId="0" borderId="0" applyFont="0" applyFill="0" applyBorder="0" applyAlignment="0" applyProtection="0">
      <alignment vertical="center"/>
    </xf>
    <xf numFmtId="0" fontId="109" fillId="0" borderId="0" applyNumberFormat="0" applyFill="0" applyBorder="0" applyAlignment="0" applyProtection="0">
      <alignment vertical="top"/>
      <protection locked="0"/>
    </xf>
    <xf numFmtId="0" fontId="85" fillId="0" borderId="8" applyNumberFormat="0" applyFill="0" applyProtection="0">
      <alignment horizontal="left" vertical="center"/>
    </xf>
    <xf numFmtId="0" fontId="28" fillId="35" borderId="0" applyNumberFormat="0" applyBorder="0" applyAlignment="0" applyProtection="0">
      <alignment vertical="center"/>
    </xf>
    <xf numFmtId="0" fontId="128" fillId="0" borderId="0">
      <alignment vertical="center"/>
    </xf>
    <xf numFmtId="0" fontId="90" fillId="38" borderId="0" applyNumberFormat="0" applyBorder="0" applyAlignment="0" applyProtection="0">
      <alignment vertical="center"/>
    </xf>
    <xf numFmtId="0" fontId="117" fillId="0" borderId="0" applyNumberFormat="0" applyFill="0" applyBorder="0" applyAlignment="0" applyProtection="0">
      <alignment vertical="top"/>
      <protection locked="0"/>
    </xf>
    <xf numFmtId="9" fontId="30" fillId="0" borderId="0" applyFont="0" applyFill="0" applyBorder="0" applyAlignment="0" applyProtection="0">
      <alignment vertical="center"/>
    </xf>
    <xf numFmtId="0" fontId="90" fillId="47" borderId="0" applyNumberFormat="0" applyBorder="0" applyAlignment="0" applyProtection="0">
      <alignment vertical="center"/>
    </xf>
    <xf numFmtId="0" fontId="103" fillId="0" borderId="0" applyNumberFormat="0" applyFill="0" applyBorder="0" applyAlignment="0" applyProtection="0">
      <alignment vertical="center"/>
    </xf>
    <xf numFmtId="0" fontId="124" fillId="0" borderId="0">
      <alignment vertical="center"/>
    </xf>
    <xf numFmtId="0" fontId="92" fillId="39" borderId="20" applyNumberFormat="0" applyAlignment="0" applyProtection="0">
      <alignment vertical="center"/>
    </xf>
    <xf numFmtId="0" fontId="30" fillId="0" borderId="0">
      <alignment vertical="center"/>
    </xf>
    <xf numFmtId="0" fontId="30" fillId="0" borderId="0">
      <alignment vertical="center"/>
    </xf>
    <xf numFmtId="0" fontId="93" fillId="42" borderId="1" applyNumberFormat="0" applyBorder="0" applyAlignment="0" applyProtection="0">
      <alignment vertical="center"/>
    </xf>
    <xf numFmtId="43" fontId="0" fillId="0" borderId="0" applyFont="0" applyFill="0" applyBorder="0" applyAlignment="0" applyProtection="0">
      <alignment vertical="center"/>
    </xf>
    <xf numFmtId="0" fontId="85" fillId="0" borderId="0">
      <alignment vertical="center"/>
    </xf>
    <xf numFmtId="0" fontId="90" fillId="51" borderId="0" applyNumberFormat="0" applyBorder="0" applyAlignment="0" applyProtection="0">
      <alignment vertical="center"/>
    </xf>
    <xf numFmtId="0" fontId="87" fillId="43" borderId="0" applyNumberFormat="0" applyBorder="0" applyAlignment="0" applyProtection="0">
      <alignment vertical="center"/>
    </xf>
    <xf numFmtId="0" fontId="124" fillId="0" borderId="0">
      <alignment vertical="center"/>
    </xf>
    <xf numFmtId="0" fontId="30" fillId="0" borderId="0">
      <alignment vertical="center"/>
    </xf>
    <xf numFmtId="0" fontId="28" fillId="42" borderId="0" applyNumberFormat="0" applyBorder="0" applyAlignment="0" applyProtection="0">
      <alignment vertical="center"/>
    </xf>
    <xf numFmtId="0" fontId="56" fillId="0" borderId="22" applyNumberFormat="0" applyFill="0" applyAlignment="0" applyProtection="0">
      <alignment vertical="center"/>
    </xf>
    <xf numFmtId="0" fontId="90" fillId="51" borderId="0" applyNumberFormat="0" applyBorder="0" applyAlignment="0" applyProtection="0">
      <alignment vertical="center"/>
    </xf>
    <xf numFmtId="0" fontId="91" fillId="40" borderId="0" applyNumberFormat="0" applyBorder="0" applyAlignment="0" applyProtection="0">
      <alignment vertical="center"/>
    </xf>
    <xf numFmtId="0" fontId="97" fillId="0" borderId="24" applyNumberFormat="0" applyFill="0" applyAlignment="0" applyProtection="0">
      <alignment vertical="center"/>
    </xf>
    <xf numFmtId="0" fontId="85" fillId="0" borderId="0">
      <alignment vertical="center"/>
    </xf>
    <xf numFmtId="0" fontId="90" fillId="35" borderId="0" applyNumberFormat="0" applyBorder="0" applyAlignment="0" applyProtection="0">
      <alignment vertical="center"/>
    </xf>
    <xf numFmtId="0" fontId="104" fillId="44" borderId="27" applyNumberFormat="0" applyAlignment="0" applyProtection="0">
      <alignment vertical="center"/>
    </xf>
    <xf numFmtId="0" fontId="118" fillId="0" borderId="0">
      <alignment vertical="center"/>
    </xf>
    <xf numFmtId="188" fontId="85" fillId="0" borderId="0">
      <alignment vertical="center"/>
    </xf>
    <xf numFmtId="0" fontId="28" fillId="42" borderId="0" applyNumberFormat="0" applyBorder="0" applyAlignment="0" applyProtection="0">
      <alignment vertical="center"/>
    </xf>
    <xf numFmtId="0" fontId="99" fillId="39" borderId="25" applyNumberFormat="0" applyAlignment="0" applyProtection="0">
      <alignment vertical="center"/>
    </xf>
    <xf numFmtId="0" fontId="91" fillId="45"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5" borderId="0" applyNumberFormat="0" applyBorder="0" applyAlignment="0" applyProtection="0">
      <alignment vertical="center"/>
    </xf>
    <xf numFmtId="0" fontId="0" fillId="0" borderId="0">
      <alignment vertical="center"/>
    </xf>
    <xf numFmtId="0" fontId="105" fillId="0" borderId="0" applyNumberFormat="0" applyFill="0" applyBorder="0" applyAlignment="0" applyProtection="0">
      <alignment vertical="center"/>
    </xf>
    <xf numFmtId="0" fontId="86" fillId="35" borderId="20" applyNumberFormat="0" applyAlignment="0" applyProtection="0">
      <alignment vertical="center"/>
    </xf>
    <xf numFmtId="0" fontId="90" fillId="39" borderId="0" applyNumberFormat="0" applyBorder="0" applyAlignment="0" applyProtection="0">
      <alignment vertical="center"/>
    </xf>
    <xf numFmtId="0" fontId="90" fillId="38" borderId="0" applyNumberFormat="0" applyBorder="0" applyAlignment="0" applyProtection="0">
      <alignment vertical="center"/>
    </xf>
    <xf numFmtId="0" fontId="0" fillId="43" borderId="0" applyNumberFormat="0" applyBorder="0" applyAlignment="0" applyProtection="0">
      <alignment vertical="center"/>
    </xf>
    <xf numFmtId="0" fontId="62" fillId="0" borderId="0">
      <alignment vertical="center"/>
    </xf>
    <xf numFmtId="0" fontId="90" fillId="38" borderId="0" applyNumberFormat="0" applyBorder="0" applyAlignment="0" applyProtection="0">
      <alignment vertical="center"/>
    </xf>
    <xf numFmtId="9" fontId="30" fillId="0" borderId="0" applyFont="0" applyFill="0" applyBorder="0" applyAlignment="0" applyProtection="0">
      <alignment vertical="center"/>
    </xf>
    <xf numFmtId="0" fontId="96" fillId="0" borderId="0" applyNumberFormat="0" applyFill="0" applyBorder="0" applyAlignment="0" applyProtection="0">
      <alignment vertical="center"/>
    </xf>
    <xf numFmtId="0" fontId="90" fillId="44" borderId="0" applyNumberFormat="0" applyBorder="0" applyAlignment="0" applyProtection="0">
      <alignment vertical="center"/>
    </xf>
    <xf numFmtId="0" fontId="0" fillId="42" borderId="23" applyNumberFormat="0" applyFont="0" applyAlignment="0" applyProtection="0">
      <alignment vertical="center"/>
    </xf>
    <xf numFmtId="0" fontId="119" fillId="0" borderId="8" applyNumberFormat="0" applyFill="0" applyProtection="0">
      <alignment horizontal="center" vertical="center"/>
    </xf>
    <xf numFmtId="189" fontId="30" fillId="0" borderId="0" applyFont="0" applyFill="0" applyBorder="0" applyAlignment="0" applyProtection="0">
      <alignment vertical="center"/>
    </xf>
    <xf numFmtId="0" fontId="88" fillId="51" borderId="0" applyNumberFormat="0" applyBorder="0" applyAlignment="0" applyProtection="0">
      <alignment vertical="center"/>
    </xf>
    <xf numFmtId="0" fontId="101" fillId="0" borderId="26">
      <alignment horizontal="center"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90" fillId="39" borderId="0" applyNumberFormat="0" applyBorder="0" applyAlignment="0" applyProtection="0">
      <alignment vertical="center"/>
    </xf>
    <xf numFmtId="9" fontId="30" fillId="0" borderId="0" applyFont="0" applyFill="0" applyBorder="0" applyAlignment="0" applyProtection="0">
      <alignment vertical="center"/>
    </xf>
    <xf numFmtId="0" fontId="104" fillId="44" borderId="27" applyNumberFormat="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30" fillId="0" borderId="0">
      <alignment vertical="center"/>
    </xf>
    <xf numFmtId="0" fontId="90" fillId="38" borderId="0" applyNumberFormat="0" applyBorder="0" applyAlignment="0" applyProtection="0">
      <alignment vertical="center"/>
    </xf>
    <xf numFmtId="0" fontId="124" fillId="0" borderId="0">
      <alignment vertical="center"/>
    </xf>
    <xf numFmtId="0" fontId="121" fillId="0" borderId="33" applyNumberFormat="0" applyFill="0" applyAlignment="0" applyProtection="0">
      <alignment vertical="center"/>
    </xf>
    <xf numFmtId="0" fontId="28" fillId="59" borderId="0" applyNumberFormat="0" applyBorder="0" applyAlignment="0" applyProtection="0">
      <alignment vertical="center"/>
    </xf>
    <xf numFmtId="0" fontId="28" fillId="39" borderId="0" applyNumberFormat="0" applyBorder="0" applyAlignment="0" applyProtection="0">
      <alignment vertical="center"/>
    </xf>
    <xf numFmtId="0" fontId="86" fillId="35" borderId="20" applyNumberFormat="0" applyAlignment="0" applyProtection="0">
      <alignment vertical="center"/>
    </xf>
    <xf numFmtId="0" fontId="94" fillId="36" borderId="0" applyNumberFormat="0" applyBorder="0" applyAlignment="0" applyProtection="0">
      <alignment vertical="center"/>
    </xf>
    <xf numFmtId="0" fontId="30" fillId="0" borderId="0">
      <alignment vertical="center"/>
    </xf>
    <xf numFmtId="0" fontId="30" fillId="0" borderId="0">
      <alignment vertical="center"/>
    </xf>
    <xf numFmtId="40" fontId="30" fillId="0" borderId="0" applyFont="0" applyFill="0" applyBorder="0" applyAlignment="0" applyProtection="0">
      <alignment vertical="center"/>
    </xf>
    <xf numFmtId="0" fontId="86" fillId="35" borderId="20" applyNumberFormat="0" applyAlignment="0" applyProtection="0">
      <alignment vertical="center"/>
    </xf>
    <xf numFmtId="0" fontId="28" fillId="39" borderId="0" applyNumberFormat="0" applyBorder="0" applyAlignment="0" applyProtection="0">
      <alignment vertical="center"/>
    </xf>
    <xf numFmtId="0" fontId="112" fillId="0" borderId="19" applyNumberFormat="0" applyFill="0" applyProtection="0">
      <alignment horizontal="left" vertical="center"/>
    </xf>
    <xf numFmtId="9" fontId="30" fillId="0" borderId="0" applyFont="0" applyFill="0" applyBorder="0" applyAlignment="0" applyProtection="0">
      <alignment vertical="center"/>
    </xf>
    <xf numFmtId="0" fontId="85" fillId="0" borderId="8" applyNumberFormat="0" applyFill="0" applyProtection="0">
      <alignment horizontal="right" vertical="center"/>
    </xf>
    <xf numFmtId="0" fontId="105" fillId="0" borderId="0" applyNumberFormat="0" applyFill="0" applyBorder="0" applyAlignment="0" applyProtection="0">
      <alignment vertical="center"/>
    </xf>
    <xf numFmtId="0" fontId="30" fillId="66" borderId="0" applyNumberFormat="0" applyFont="0" applyBorder="0" applyAlignment="0" applyProtection="0">
      <alignment vertical="center"/>
    </xf>
    <xf numFmtId="0" fontId="90" fillId="39" borderId="0" applyNumberFormat="0" applyBorder="0" applyAlignment="0" applyProtection="0">
      <alignment vertical="center"/>
    </xf>
    <xf numFmtId="0" fontId="30" fillId="0" borderId="0">
      <alignment vertical="center"/>
    </xf>
    <xf numFmtId="0" fontId="90" fillId="38" borderId="0" applyNumberFormat="0" applyBorder="0" applyAlignment="0" applyProtection="0">
      <alignment vertical="center"/>
    </xf>
    <xf numFmtId="0" fontId="94" fillId="36" borderId="0" applyNumberFormat="0" applyBorder="0" applyAlignment="0" applyProtection="0">
      <alignment vertical="center"/>
    </xf>
    <xf numFmtId="0" fontId="30" fillId="0" borderId="0">
      <alignment vertical="center"/>
    </xf>
    <xf numFmtId="0" fontId="90" fillId="51" borderId="0" applyNumberFormat="0" applyBorder="0" applyAlignment="0" applyProtection="0">
      <alignment vertical="center"/>
    </xf>
    <xf numFmtId="9" fontId="30" fillId="0" borderId="0" applyFont="0" applyFill="0" applyBorder="0" applyAlignment="0" applyProtection="0">
      <alignment vertical="center"/>
    </xf>
    <xf numFmtId="0" fontId="96" fillId="0" borderId="0" applyNumberFormat="0" applyFill="0" applyBorder="0" applyAlignment="0" applyProtection="0">
      <alignment vertical="center"/>
    </xf>
    <xf numFmtId="0" fontId="100" fillId="0" borderId="28" applyNumberFormat="0" applyFill="0" applyAlignment="0" applyProtection="0">
      <alignment vertical="center"/>
    </xf>
    <xf numFmtId="0" fontId="91" fillId="40" borderId="0" applyNumberFormat="0" applyBorder="0" applyAlignment="0" applyProtection="0">
      <alignment vertical="center"/>
    </xf>
    <xf numFmtId="9" fontId="30" fillId="0" borderId="0" applyFont="0" applyFill="0" applyBorder="0" applyAlignment="0" applyProtection="0">
      <alignment vertical="center"/>
    </xf>
    <xf numFmtId="0" fontId="90" fillId="51" borderId="0" applyNumberFormat="0" applyBorder="0" applyAlignment="0" applyProtection="0">
      <alignment vertical="center"/>
    </xf>
    <xf numFmtId="0" fontId="97" fillId="0" borderId="24" applyNumberFormat="0" applyFill="0" applyAlignment="0" applyProtection="0">
      <alignment vertical="center"/>
    </xf>
    <xf numFmtId="0" fontId="30" fillId="0" borderId="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7" fillId="0" borderId="24" applyNumberFormat="0" applyFill="0" applyAlignment="0" applyProtection="0">
      <alignment vertical="center"/>
    </xf>
    <xf numFmtId="0" fontId="115" fillId="0" borderId="31" applyNumberFormat="0" applyFill="0" applyAlignment="0" applyProtection="0">
      <alignment vertical="center"/>
    </xf>
    <xf numFmtId="0" fontId="85" fillId="0" borderId="8" applyNumberFormat="0" applyFill="0" applyProtection="0">
      <alignment horizontal="left" vertical="center"/>
    </xf>
    <xf numFmtId="0" fontId="0" fillId="43" borderId="0" applyNumberFormat="0" applyBorder="0" applyAlignment="0" applyProtection="0">
      <alignment vertical="center"/>
    </xf>
    <xf numFmtId="0" fontId="30" fillId="0" borderId="0">
      <alignment vertical="center"/>
    </xf>
    <xf numFmtId="0" fontId="93" fillId="42" borderId="1" applyNumberFormat="0" applyBorder="0" applyAlignment="0" applyProtection="0">
      <alignment vertical="center"/>
    </xf>
    <xf numFmtId="0" fontId="28" fillId="59" borderId="0" applyNumberFormat="0" applyBorder="0" applyAlignment="0" applyProtection="0">
      <alignment vertical="center"/>
    </xf>
    <xf numFmtId="0" fontId="28" fillId="43" borderId="0" applyNumberFormat="0" applyBorder="0" applyAlignment="0" applyProtection="0">
      <alignment vertical="center"/>
    </xf>
    <xf numFmtId="0" fontId="90" fillId="47" borderId="0" applyNumberFormat="0" applyBorder="0" applyAlignment="0" applyProtection="0">
      <alignment vertical="center"/>
    </xf>
    <xf numFmtId="0" fontId="115" fillId="0" borderId="31" applyNumberFormat="0" applyFill="0" applyAlignment="0" applyProtection="0">
      <alignment vertical="center"/>
    </xf>
    <xf numFmtId="0" fontId="98" fillId="45" borderId="0" applyNumberFormat="0" applyBorder="0" applyAlignment="0" applyProtection="0">
      <alignment vertical="center"/>
    </xf>
    <xf numFmtId="0" fontId="86" fillId="35" borderId="20" applyNumberFormat="0" applyAlignment="0" applyProtection="0">
      <alignment vertical="center"/>
    </xf>
    <xf numFmtId="0" fontId="99" fillId="39" borderId="25" applyNumberFormat="0" applyAlignment="0" applyProtection="0">
      <alignment vertical="center"/>
    </xf>
    <xf numFmtId="0" fontId="30" fillId="0" borderId="0">
      <alignment vertical="center"/>
    </xf>
    <xf numFmtId="0" fontId="56" fillId="0" borderId="29" applyNumberFormat="0" applyFill="0" applyAlignment="0" applyProtection="0">
      <alignment vertical="center"/>
    </xf>
    <xf numFmtId="0" fontId="91" fillId="40" borderId="0" applyNumberFormat="0" applyBorder="0" applyAlignment="0" applyProtection="0">
      <alignment vertical="center"/>
    </xf>
    <xf numFmtId="0" fontId="90" fillId="51" borderId="0" applyNumberFormat="0" applyBorder="0" applyAlignment="0" applyProtection="0">
      <alignment vertical="center"/>
    </xf>
    <xf numFmtId="0" fontId="30" fillId="0" borderId="0">
      <alignment vertical="center"/>
    </xf>
    <xf numFmtId="0" fontId="90" fillId="35" borderId="0" applyNumberFormat="0" applyBorder="0" applyAlignment="0" applyProtection="0">
      <alignment vertical="center"/>
    </xf>
    <xf numFmtId="0" fontId="56" fillId="0" borderId="22" applyNumberFormat="0" applyFill="0" applyAlignment="0" applyProtection="0">
      <alignment vertical="center"/>
    </xf>
    <xf numFmtId="0" fontId="90" fillId="51" borderId="0" applyNumberFormat="0" applyBorder="0" applyAlignment="0" applyProtection="0">
      <alignment vertical="center"/>
    </xf>
    <xf numFmtId="0" fontId="28" fillId="35" borderId="0" applyNumberFormat="0" applyBorder="0" applyAlignment="0" applyProtection="0">
      <alignment vertical="center"/>
    </xf>
    <xf numFmtId="0" fontId="100" fillId="0" borderId="28" applyNumberFormat="0" applyFill="0" applyAlignment="0" applyProtection="0">
      <alignment vertical="center"/>
    </xf>
    <xf numFmtId="0" fontId="88" fillId="53" borderId="0" applyNumberFormat="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30" fillId="0" borderId="0">
      <alignment vertical="center"/>
    </xf>
    <xf numFmtId="0" fontId="90" fillId="35" borderId="0" applyNumberFormat="0" applyBorder="0" applyAlignment="0" applyProtection="0">
      <alignment vertical="center"/>
    </xf>
    <xf numFmtId="0" fontId="97" fillId="0" borderId="24" applyNumberFormat="0" applyFill="0" applyAlignment="0" applyProtection="0">
      <alignment vertical="center"/>
    </xf>
    <xf numFmtId="0" fontId="90" fillId="41" borderId="0" applyNumberFormat="0" applyBorder="0" applyAlignment="0" applyProtection="0">
      <alignment vertical="center"/>
    </xf>
    <xf numFmtId="0" fontId="102" fillId="49" borderId="0" applyNumberFormat="0" applyBorder="0" applyAlignment="0" applyProtection="0">
      <alignment vertical="center"/>
    </xf>
    <xf numFmtId="190" fontId="30" fillId="0" borderId="0" applyFont="0" applyFill="0" applyBorder="0" applyAlignment="0" applyProtection="0">
      <alignment vertical="center"/>
    </xf>
    <xf numFmtId="4" fontId="30" fillId="0" borderId="0" applyFont="0" applyFill="0" applyBorder="0" applyAlignment="0" applyProtection="0">
      <alignment vertical="center"/>
    </xf>
    <xf numFmtId="0" fontId="91" fillId="40" borderId="0" applyNumberFormat="0" applyBorder="0" applyAlignment="0" applyProtection="0">
      <alignment vertical="center"/>
    </xf>
    <xf numFmtId="9" fontId="30" fillId="0" borderId="0" applyFont="0" applyFill="0" applyBorder="0" applyAlignment="0" applyProtection="0">
      <alignment vertical="center"/>
    </xf>
    <xf numFmtId="0" fontId="96" fillId="0" borderId="0" applyNumberFormat="0" applyFill="0" applyBorder="0" applyAlignment="0" applyProtection="0">
      <alignment vertical="center"/>
    </xf>
    <xf numFmtId="0" fontId="115" fillId="0" borderId="31" applyNumberFormat="0" applyFill="0" applyAlignment="0" applyProtection="0">
      <alignment vertical="center"/>
    </xf>
    <xf numFmtId="15" fontId="111" fillId="0" borderId="0">
      <alignment vertical="center"/>
    </xf>
    <xf numFmtId="0" fontId="98" fillId="40" borderId="0" applyNumberFormat="0" applyBorder="0" applyAlignment="0" applyProtection="0">
      <alignment vertical="center"/>
    </xf>
    <xf numFmtId="0" fontId="93" fillId="39" borderId="0" applyNumberFormat="0" applyBorder="0" applyAlignment="0" applyProtection="0">
      <alignment vertical="center"/>
    </xf>
    <xf numFmtId="0" fontId="90" fillId="52" borderId="0" applyNumberFormat="0" applyBorder="0" applyAlignment="0" applyProtection="0">
      <alignment vertical="center"/>
    </xf>
    <xf numFmtId="0" fontId="88" fillId="64" borderId="0" applyNumberFormat="0" applyBorder="0" applyAlignment="0" applyProtection="0">
      <alignment vertical="center"/>
    </xf>
    <xf numFmtId="0" fontId="30" fillId="0" borderId="0">
      <alignment vertical="center"/>
    </xf>
    <xf numFmtId="0" fontId="120" fillId="0" borderId="9">
      <alignment horizontal="left" vertical="center"/>
    </xf>
    <xf numFmtId="0" fontId="100" fillId="0" borderId="28" applyNumberFormat="0" applyFill="0" applyAlignment="0" applyProtection="0">
      <alignment vertical="center"/>
    </xf>
    <xf numFmtId="0" fontId="120" fillId="0" borderId="9">
      <alignment horizontal="left" vertical="center"/>
    </xf>
    <xf numFmtId="0" fontId="100" fillId="0" borderId="28" applyNumberFormat="0" applyFill="0" applyAlignment="0" applyProtection="0">
      <alignment vertical="center"/>
    </xf>
    <xf numFmtId="0" fontId="94" fillId="43" borderId="0" applyNumberFormat="0" applyBorder="0" applyAlignment="0" applyProtection="0">
      <alignment vertical="center"/>
    </xf>
    <xf numFmtId="176" fontId="85" fillId="0" borderId="19" applyFill="0" applyProtection="0">
      <alignment horizontal="right" vertical="center"/>
    </xf>
    <xf numFmtId="0" fontId="0" fillId="0" borderId="0">
      <alignment vertical="center"/>
    </xf>
    <xf numFmtId="0" fontId="30" fillId="0" borderId="0">
      <alignment vertical="center"/>
    </xf>
    <xf numFmtId="9" fontId="30" fillId="0" borderId="0" applyFont="0" applyFill="0" applyBorder="0" applyAlignment="0" applyProtection="0">
      <alignment vertical="center"/>
    </xf>
    <xf numFmtId="0" fontId="93" fillId="42" borderId="1" applyNumberFormat="0" applyBorder="0" applyAlignment="0" applyProtection="0">
      <alignment vertical="center"/>
    </xf>
    <xf numFmtId="0" fontId="90" fillId="52" borderId="0" applyNumberFormat="0" applyBorder="0" applyAlignment="0" applyProtection="0">
      <alignment vertical="center"/>
    </xf>
    <xf numFmtId="0" fontId="0" fillId="3" borderId="0" applyNumberFormat="0" applyBorder="0" applyAlignment="0" applyProtection="0">
      <alignment vertical="center"/>
    </xf>
    <xf numFmtId="9" fontId="30" fillId="0" borderId="0" applyFont="0" applyFill="0" applyBorder="0" applyAlignment="0" applyProtection="0">
      <alignment vertical="center"/>
    </xf>
    <xf numFmtId="0" fontId="93" fillId="42" borderId="1" applyNumberFormat="0" applyBorder="0" applyAlignment="0" applyProtection="0">
      <alignment vertical="center"/>
    </xf>
    <xf numFmtId="0" fontId="85" fillId="0" borderId="8" applyNumberFormat="0" applyFill="0" applyProtection="0">
      <alignment horizontal="right" vertical="center"/>
    </xf>
    <xf numFmtId="9" fontId="30" fillId="0" borderId="0" applyFont="0" applyFill="0" applyBorder="0" applyAlignment="0" applyProtection="0">
      <alignment vertical="center"/>
    </xf>
    <xf numFmtId="191" fontId="133" fillId="67" borderId="0">
      <alignment vertical="center"/>
    </xf>
    <xf numFmtId="0" fontId="90" fillId="52" borderId="0" applyNumberFormat="0" applyBorder="0" applyAlignment="0" applyProtection="0">
      <alignment vertical="center"/>
    </xf>
    <xf numFmtId="0" fontId="85" fillId="0" borderId="8" applyNumberFormat="0" applyFill="0" applyProtection="0">
      <alignment horizontal="right" vertical="center"/>
    </xf>
    <xf numFmtId="191" fontId="134" fillId="68" borderId="0">
      <alignment vertical="center"/>
    </xf>
    <xf numFmtId="38" fontId="30" fillId="0" borderId="0" applyFont="0" applyFill="0" applyBorder="0" applyAlignment="0" applyProtection="0">
      <alignment vertical="center"/>
    </xf>
    <xf numFmtId="0" fontId="100" fillId="0" borderId="28" applyNumberFormat="0" applyFill="0" applyAlignment="0" applyProtection="0">
      <alignment vertical="center"/>
    </xf>
    <xf numFmtId="0" fontId="94" fillId="36" borderId="0" applyNumberFormat="0" applyBorder="0" applyAlignment="0" applyProtection="0">
      <alignment vertical="center"/>
    </xf>
    <xf numFmtId="0" fontId="30" fillId="0" borderId="0">
      <alignment vertical="center"/>
    </xf>
    <xf numFmtId="43" fontId="0" fillId="0" borderId="0" applyFont="0" applyFill="0" applyBorder="0" applyAlignment="0" applyProtection="0">
      <alignment vertical="center"/>
    </xf>
    <xf numFmtId="185" fontId="30" fillId="0" borderId="0" applyFont="0" applyFill="0" applyBorder="0" applyAlignment="0" applyProtection="0">
      <alignment vertical="center"/>
    </xf>
    <xf numFmtId="192" fontId="30" fillId="0" borderId="0" applyFont="0" applyFill="0" applyBorder="0" applyAlignment="0" applyProtection="0">
      <alignment vertical="center"/>
    </xf>
    <xf numFmtId="0" fontId="28" fillId="42" borderId="0" applyNumberFormat="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117" fillId="0" borderId="0" applyNumberFormat="0" applyFill="0" applyBorder="0" applyAlignment="0" applyProtection="0">
      <alignment vertical="top"/>
      <protection locked="0"/>
    </xf>
    <xf numFmtId="0" fontId="0" fillId="0" borderId="0">
      <alignment vertical="center"/>
    </xf>
    <xf numFmtId="0" fontId="105" fillId="0" borderId="0" applyNumberFormat="0" applyFill="0" applyBorder="0" applyAlignment="0" applyProtection="0">
      <alignment vertical="center"/>
    </xf>
    <xf numFmtId="0" fontId="30" fillId="0" borderId="0">
      <alignment vertical="center"/>
    </xf>
    <xf numFmtId="0" fontId="30" fillId="0" borderId="0">
      <alignment vertical="center"/>
    </xf>
    <xf numFmtId="0" fontId="135" fillId="0" borderId="0">
      <alignment vertical="top"/>
      <protection locked="0"/>
    </xf>
    <xf numFmtId="0" fontId="0" fillId="0" borderId="0">
      <alignment vertical="center"/>
    </xf>
    <xf numFmtId="9" fontId="30" fillId="0" borderId="0" applyFont="0" applyFill="0" applyBorder="0" applyAlignment="0" applyProtection="0">
      <alignment vertical="center"/>
    </xf>
    <xf numFmtId="0" fontId="30" fillId="0" borderId="0">
      <alignment vertical="center"/>
    </xf>
    <xf numFmtId="0" fontId="91" fillId="40" borderId="0" applyNumberFormat="0" applyBorder="0" applyAlignment="0" applyProtection="0">
      <alignment vertical="center"/>
    </xf>
    <xf numFmtId="15" fontId="30" fillId="0" borderId="0" applyFont="0" applyFill="0" applyBorder="0" applyAlignment="0" applyProtection="0">
      <alignment vertical="center"/>
    </xf>
    <xf numFmtId="15" fontId="30" fillId="0" borderId="0" applyFont="0" applyFill="0" applyBorder="0" applyAlignment="0" applyProtection="0">
      <alignment vertical="center"/>
    </xf>
    <xf numFmtId="0" fontId="85" fillId="0" borderId="8" applyNumberFormat="0" applyFill="0" applyProtection="0">
      <alignment horizontal="right" vertical="center"/>
    </xf>
    <xf numFmtId="0" fontId="30" fillId="0" borderId="0">
      <alignment vertical="center"/>
    </xf>
    <xf numFmtId="0" fontId="30" fillId="0" borderId="0">
      <alignment vertical="center"/>
    </xf>
    <xf numFmtId="0" fontId="115" fillId="0" borderId="31" applyNumberFormat="0" applyFill="0" applyAlignment="0" applyProtection="0">
      <alignment vertical="center"/>
    </xf>
    <xf numFmtId="0" fontId="90" fillId="52" borderId="0" applyNumberFormat="0" applyBorder="0" applyAlignment="0" applyProtection="0">
      <alignment vertical="center"/>
    </xf>
    <xf numFmtId="0" fontId="92" fillId="39" borderId="20" applyNumberFormat="0" applyAlignment="0" applyProtection="0">
      <alignment vertical="center"/>
    </xf>
    <xf numFmtId="0" fontId="101" fillId="0" borderId="26">
      <alignment horizontal="center" vertical="center"/>
    </xf>
    <xf numFmtId="0" fontId="101" fillId="0" borderId="26">
      <alignment horizontal="center" vertical="center"/>
    </xf>
    <xf numFmtId="0" fontId="101" fillId="0" borderId="26">
      <alignment horizontal="center" vertical="center"/>
    </xf>
    <xf numFmtId="3" fontId="30" fillId="0" borderId="0" applyFont="0" applyFill="0" applyBorder="0" applyAlignment="0" applyProtection="0">
      <alignment vertical="center"/>
    </xf>
    <xf numFmtId="0" fontId="30" fillId="0" borderId="0">
      <alignment vertical="center"/>
    </xf>
    <xf numFmtId="0" fontId="30" fillId="66" borderId="0" applyNumberFormat="0" applyFont="0" applyBorder="0" applyAlignment="0" applyProtection="0">
      <alignment vertical="center"/>
    </xf>
    <xf numFmtId="0" fontId="113" fillId="62" borderId="30">
      <alignment vertical="center"/>
      <protection locked="0"/>
    </xf>
    <xf numFmtId="0" fontId="136" fillId="0" borderId="0">
      <alignment vertical="center"/>
    </xf>
    <xf numFmtId="0" fontId="113" fillId="62" borderId="30">
      <alignment vertical="center"/>
      <protection locked="0"/>
    </xf>
    <xf numFmtId="0" fontId="88" fillId="61" borderId="0" applyNumberFormat="0" applyBorder="0" applyAlignment="0" applyProtection="0">
      <alignment vertical="center"/>
    </xf>
    <xf numFmtId="9" fontId="30" fillId="0" borderId="0" applyFont="0" applyFill="0" applyBorder="0" applyAlignment="0" applyProtection="0">
      <alignment vertical="center"/>
    </xf>
    <xf numFmtId="43" fontId="0" fillId="0" borderId="0" applyFont="0" applyFill="0" applyBorder="0" applyAlignment="0" applyProtection="0">
      <alignment vertical="center"/>
    </xf>
    <xf numFmtId="9" fontId="30" fillId="0" borderId="0" applyFont="0" applyFill="0" applyBorder="0" applyAlignment="0" applyProtection="0">
      <alignment vertical="center"/>
    </xf>
    <xf numFmtId="0" fontId="57" fillId="63" borderId="0" applyNumberFormat="0" applyBorder="0" applyAlignment="0" applyProtection="0">
      <alignment vertical="center"/>
    </xf>
    <xf numFmtId="0" fontId="28" fillId="42" borderId="0" applyNumberFormat="0" applyBorder="0" applyAlignment="0" applyProtection="0">
      <alignment vertical="center"/>
    </xf>
    <xf numFmtId="0" fontId="30" fillId="0" borderId="0">
      <alignment vertical="center"/>
    </xf>
    <xf numFmtId="0" fontId="30" fillId="0" borderId="0"/>
    <xf numFmtId="9" fontId="30" fillId="0" borderId="0" applyFont="0" applyFill="0" applyBorder="0" applyAlignment="0" applyProtection="0">
      <alignment vertical="center"/>
    </xf>
    <xf numFmtId="0" fontId="30" fillId="0" borderId="0">
      <alignment vertical="center"/>
    </xf>
    <xf numFmtId="0" fontId="115" fillId="0" borderId="31" applyNumberFormat="0" applyFill="0" applyAlignment="0" applyProtection="0">
      <alignment vertical="center"/>
    </xf>
    <xf numFmtId="9" fontId="30" fillId="0" borderId="0" applyFont="0" applyFill="0" applyBorder="0" applyAlignment="0" applyProtection="0">
      <alignment vertical="center"/>
    </xf>
    <xf numFmtId="0" fontId="91" fillId="40" borderId="0" applyNumberFormat="0" applyBorder="0" applyAlignment="0" applyProtection="0">
      <alignment vertical="center"/>
    </xf>
    <xf numFmtId="9" fontId="30" fillId="0" borderId="0" applyFont="0" applyFill="0" applyBorder="0" applyAlignment="0" applyProtection="0">
      <alignment vertical="center"/>
    </xf>
    <xf numFmtId="193" fontId="30" fillId="0" borderId="0" applyFont="0" applyFill="0" applyBorder="0" applyAlignment="0" applyProtection="0">
      <alignment vertical="center"/>
    </xf>
    <xf numFmtId="0" fontId="85" fillId="0" borderId="8" applyNumberFormat="0" applyFill="0" applyProtection="0">
      <alignment horizontal="right" vertical="center"/>
    </xf>
    <xf numFmtId="0" fontId="97" fillId="0" borderId="24" applyNumberFormat="0" applyFill="0" applyAlignment="0" applyProtection="0">
      <alignment vertical="center"/>
    </xf>
    <xf numFmtId="0" fontId="0" fillId="0" borderId="0">
      <alignment vertical="center"/>
    </xf>
    <xf numFmtId="0" fontId="115" fillId="0" borderId="31" applyNumberFormat="0" applyFill="0" applyAlignment="0" applyProtection="0">
      <alignment vertical="center"/>
    </xf>
    <xf numFmtId="0" fontId="30" fillId="0" borderId="0">
      <alignment vertical="center"/>
    </xf>
    <xf numFmtId="0" fontId="30" fillId="0" borderId="0">
      <alignment vertical="center"/>
    </xf>
    <xf numFmtId="0" fontId="115" fillId="0" borderId="31" applyNumberFormat="0" applyFill="0" applyAlignment="0" applyProtection="0">
      <alignment vertical="center"/>
    </xf>
    <xf numFmtId="0" fontId="30" fillId="0" borderId="0">
      <alignment vertical="center"/>
    </xf>
    <xf numFmtId="0" fontId="115" fillId="0" borderId="31" applyNumberFormat="0" applyFill="0" applyAlignment="0" applyProtection="0">
      <alignment vertical="center"/>
    </xf>
    <xf numFmtId="0" fontId="115" fillId="0" borderId="31" applyNumberFormat="0" applyFill="0" applyAlignment="0" applyProtection="0">
      <alignment vertical="center"/>
    </xf>
    <xf numFmtId="0" fontId="28" fillId="43" borderId="0" applyNumberFormat="0" applyBorder="0" applyAlignment="0" applyProtection="0">
      <alignment vertical="center"/>
    </xf>
    <xf numFmtId="0" fontId="115" fillId="0" borderId="31" applyNumberFormat="0" applyFill="0" applyAlignment="0" applyProtection="0">
      <alignment vertical="center"/>
    </xf>
    <xf numFmtId="0" fontId="10" fillId="0" borderId="0">
      <alignment vertical="center"/>
    </xf>
    <xf numFmtId="0" fontId="115" fillId="0" borderId="31" applyNumberFormat="0" applyFill="0" applyAlignment="0" applyProtection="0">
      <alignment vertical="center"/>
    </xf>
    <xf numFmtId="0" fontId="115" fillId="0" borderId="31" applyNumberFormat="0" applyFill="0" applyAlignment="0" applyProtection="0">
      <alignment vertical="center"/>
    </xf>
    <xf numFmtId="0" fontId="100" fillId="0" borderId="28" applyNumberFormat="0" applyFill="0" applyAlignment="0" applyProtection="0">
      <alignment vertical="center"/>
    </xf>
    <xf numFmtId="0" fontId="94" fillId="36" borderId="0" applyNumberFormat="0" applyBorder="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14" fillId="0" borderId="1">
      <alignment horizontal="lef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1" fontId="85" fillId="0" borderId="19" applyFill="0" applyProtection="0">
      <alignment horizontal="center" vertical="center"/>
    </xf>
    <xf numFmtId="0" fontId="30" fillId="0" borderId="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30" fillId="0" borderId="0">
      <alignment vertical="center"/>
    </xf>
    <xf numFmtId="9" fontId="30" fillId="0" borderId="0" applyFont="0" applyFill="0" applyBorder="0" applyAlignment="0" applyProtection="0">
      <alignment vertical="center"/>
    </xf>
    <xf numFmtId="0" fontId="90" fillId="51" borderId="0" applyNumberFormat="0" applyBorder="0" applyAlignment="0" applyProtection="0">
      <alignment vertical="center"/>
    </xf>
    <xf numFmtId="9" fontId="3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28" fillId="43" borderId="0" applyNumberFormat="0" applyBorder="0" applyAlignment="0" applyProtection="0">
      <alignment vertical="center"/>
    </xf>
    <xf numFmtId="0" fontId="105" fillId="0" borderId="0" applyNumberFormat="0" applyFill="0" applyBorder="0" applyAlignment="0" applyProtection="0">
      <alignment vertical="center"/>
    </xf>
    <xf numFmtId="0" fontId="30" fillId="0" borderId="0">
      <alignment vertical="center"/>
    </xf>
  </cellStyleXfs>
  <cellXfs count="511">
    <xf numFmtId="0" fontId="0" fillId="0" borderId="0" xfId="0" applyAlignment="1"/>
    <xf numFmtId="0" fontId="1" fillId="0" borderId="0" xfId="0" applyFont="1" applyFill="1" applyBorder="1" applyAlignment="1">
      <alignment vertical="center"/>
    </xf>
    <xf numFmtId="0" fontId="2" fillId="0" borderId="0" xfId="1088" applyFont="1" applyFill="1" applyBorder="1" applyAlignment="1">
      <alignment horizontal="center" vertical="center"/>
    </xf>
    <xf numFmtId="0" fontId="3" fillId="0" borderId="1" xfId="1088"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88" applyFont="1" applyFill="1" applyBorder="1" applyAlignment="1">
      <alignment horizontal="center" vertical="center"/>
    </xf>
    <xf numFmtId="0" fontId="6" fillId="0" borderId="1" xfId="0" applyFont="1" applyFill="1" applyBorder="1" applyAlignment="1">
      <alignment vertical="center" wrapText="1"/>
    </xf>
    <xf numFmtId="0" fontId="1" fillId="0" borderId="1" xfId="0" applyFont="1" applyFill="1" applyBorder="1" applyAlignment="1">
      <alignment vertical="center"/>
    </xf>
    <xf numFmtId="0" fontId="7" fillId="0" borderId="1" xfId="0" applyFont="1" applyBorder="1" applyAlignment="1">
      <alignment horizontal="justify" vertical="center" indent="2"/>
    </xf>
    <xf numFmtId="0" fontId="8" fillId="0" borderId="0" xfId="0" applyFont="1" applyAlignment="1">
      <alignment horizontal="justify" vertical="center"/>
    </xf>
    <xf numFmtId="0" fontId="8" fillId="0" borderId="1" xfId="0" applyFont="1" applyBorder="1" applyAlignment="1">
      <alignment horizontal="justify" vertical="center"/>
    </xf>
    <xf numFmtId="0" fontId="9" fillId="2" borderId="0" xfId="694" applyFont="1" applyFill="1" applyBorder="1" applyAlignment="1">
      <alignment vertical="center"/>
    </xf>
    <xf numFmtId="0" fontId="10" fillId="0" borderId="0" xfId="694" applyFont="1" applyFill="1" applyBorder="1" applyAlignment="1">
      <alignment vertical="center"/>
    </xf>
    <xf numFmtId="0" fontId="11" fillId="0" borderId="0" xfId="694" applyNumberFormat="1" applyFont="1" applyFill="1" applyBorder="1" applyAlignment="1" applyProtection="1">
      <alignment horizontal="center" vertical="center"/>
    </xf>
    <xf numFmtId="0" fontId="0" fillId="0" borderId="0" xfId="694" applyNumberFormat="1" applyFont="1" applyFill="1" applyBorder="1" applyAlignment="1" applyProtection="1">
      <alignment horizontal="left" vertical="center"/>
    </xf>
    <xf numFmtId="0" fontId="12" fillId="2" borderId="1" xfId="921" applyFont="1" applyFill="1" applyBorder="1" applyAlignment="1">
      <alignment horizontal="center" vertical="center" wrapText="1"/>
    </xf>
    <xf numFmtId="0" fontId="13" fillId="0" borderId="1" xfId="921" applyFont="1" applyFill="1" applyBorder="1" applyAlignment="1">
      <alignment horizontal="center" vertical="center" wrapText="1"/>
    </xf>
    <xf numFmtId="0" fontId="13" fillId="0" borderId="1" xfId="921" applyFont="1" applyFill="1" applyBorder="1" applyAlignment="1">
      <alignment vertical="center" wrapText="1"/>
    </xf>
    <xf numFmtId="0" fontId="14" fillId="0" borderId="1" xfId="921" applyFont="1" applyFill="1" applyBorder="1" applyAlignment="1">
      <alignment horizontal="left" vertical="center" wrapText="1" indent="1"/>
    </xf>
    <xf numFmtId="0" fontId="15" fillId="0" borderId="2" xfId="1249" applyFont="1" applyFill="1" applyBorder="1" applyAlignment="1" applyProtection="1">
      <alignment horizontal="left" vertical="center" wrapText="1"/>
      <protection locked="0"/>
    </xf>
    <xf numFmtId="0" fontId="15" fillId="0" borderId="2" xfId="1249" applyFont="1" applyFill="1" applyBorder="1" applyAlignment="1" applyProtection="1">
      <alignment horizontal="left" vertical="center" wrapText="1"/>
    </xf>
    <xf numFmtId="0" fontId="13" fillId="0" borderId="1" xfId="921" applyFont="1" applyFill="1" applyBorder="1" applyAlignment="1">
      <alignment horizontal="left" vertical="center" wrapText="1" indent="1"/>
    </xf>
    <xf numFmtId="0" fontId="15" fillId="0" borderId="1" xfId="1249" applyFont="1" applyFill="1" applyBorder="1" applyAlignment="1" applyProtection="1">
      <alignment horizontal="left" vertical="center" wrapText="1"/>
      <protection locked="0"/>
    </xf>
    <xf numFmtId="0" fontId="15" fillId="0" borderId="1" xfId="1249" applyFont="1" applyFill="1" applyBorder="1" applyAlignment="1" applyProtection="1">
      <alignment horizontal="left" vertical="center" wrapText="1"/>
    </xf>
    <xf numFmtId="0" fontId="16" fillId="0" borderId="0" xfId="1249" applyFont="1" applyFill="1" applyBorder="1" applyAlignment="1" applyProtection="1">
      <alignment vertical="top"/>
      <protection locked="0"/>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vertical="center"/>
    </xf>
    <xf numFmtId="0" fontId="23" fillId="0" borderId="1" xfId="0" applyFont="1" applyFill="1" applyBorder="1" applyAlignment="1">
      <alignment vertical="center" wrapText="1"/>
    </xf>
    <xf numFmtId="194" fontId="23" fillId="0" borderId="1" xfId="0" applyNumberFormat="1" applyFont="1" applyFill="1" applyBorder="1" applyAlignment="1">
      <alignment vertical="center" wrapText="1"/>
    </xf>
    <xf numFmtId="194" fontId="23" fillId="0" borderId="1" xfId="0" applyNumberFormat="1" applyFont="1" applyFill="1" applyBorder="1" applyAlignment="1">
      <alignment horizontal="left" vertical="top" wrapText="1"/>
    </xf>
    <xf numFmtId="4" fontId="23" fillId="0" borderId="1" xfId="0" applyNumberFormat="1" applyFont="1" applyFill="1" applyBorder="1" applyAlignment="1">
      <alignment vertical="center" wrapText="1"/>
    </xf>
    <xf numFmtId="0" fontId="24"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22" fillId="0" borderId="1" xfId="0" applyFont="1" applyFill="1" applyBorder="1" applyAlignment="1">
      <alignment vertical="center"/>
    </xf>
    <xf numFmtId="0" fontId="23" fillId="0" borderId="1" xfId="0" applyFont="1" applyFill="1" applyBorder="1" applyAlignment="1">
      <alignment horizontal="center" vertical="center" wrapText="1"/>
    </xf>
    <xf numFmtId="194" fontId="23" fillId="0" borderId="1" xfId="0" applyNumberFormat="1" applyFont="1" applyFill="1" applyBorder="1" applyAlignment="1">
      <alignment horizontal="right" vertical="center" wrapText="1"/>
    </xf>
    <xf numFmtId="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xf>
    <xf numFmtId="0" fontId="22" fillId="0" borderId="1" xfId="0" applyFont="1" applyFill="1" applyBorder="1" applyAlignment="1">
      <alignment horizontal="lef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0" xfId="0" applyFont="1" applyFill="1" applyBorder="1" applyAlignment="1">
      <alignment vertical="center" wrapText="1"/>
    </xf>
    <xf numFmtId="0" fontId="21" fillId="0" borderId="0" xfId="0" applyFont="1" applyFill="1" applyBorder="1" applyAlignment="1">
      <alignment vertical="center" wrapText="1"/>
    </xf>
    <xf numFmtId="0" fontId="23"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1" fillId="0" borderId="0" xfId="0" applyFont="1" applyFill="1" applyBorder="1" applyAlignment="1">
      <alignment horizontal="right" vertical="center" wrapText="1"/>
    </xf>
    <xf numFmtId="4" fontId="27" fillId="0" borderId="1" xfId="0" applyNumberFormat="1" applyFont="1" applyFill="1" applyBorder="1" applyAlignment="1">
      <alignment vertical="center" wrapText="1"/>
    </xf>
    <xf numFmtId="0" fontId="13" fillId="0" borderId="0" xfId="0" applyFont="1" applyFill="1" applyBorder="1" applyAlignment="1">
      <alignment vertical="center"/>
    </xf>
    <xf numFmtId="0" fontId="28" fillId="0" borderId="0" xfId="0" applyFont="1" applyFill="1" applyBorder="1" applyAlignment="1">
      <alignment vertical="center"/>
    </xf>
    <xf numFmtId="0" fontId="29"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2" fillId="0" borderId="0" xfId="554" applyNumberFormat="1" applyFont="1" applyFill="1" applyAlignment="1" applyProtection="1">
      <alignment horizontal="center" vertical="center" wrapText="1"/>
    </xf>
    <xf numFmtId="0" fontId="29"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30" fillId="0" borderId="0" xfId="554" applyFill="1" applyAlignment="1"/>
    <xf numFmtId="0" fontId="30" fillId="0" borderId="0" xfId="554" applyAlignment="1"/>
    <xf numFmtId="0" fontId="30" fillId="0" borderId="0" xfId="554" applyAlignment="1">
      <alignment horizontal="right" vertical="center"/>
    </xf>
    <xf numFmtId="0" fontId="31" fillId="0" borderId="0" xfId="554" applyNumberFormat="1" applyFont="1" applyFill="1" applyAlignment="1" applyProtection="1">
      <alignment horizontal="center" vertical="center" wrapText="1"/>
    </xf>
    <xf numFmtId="0" fontId="31" fillId="0" borderId="0" xfId="554" applyNumberFormat="1" applyFont="1" applyFill="1" applyAlignment="1" applyProtection="1">
      <alignment horizontal="right" vertical="center" wrapText="1"/>
    </xf>
    <xf numFmtId="0" fontId="13" fillId="0" borderId="0" xfId="1105" applyFont="1" applyAlignment="1" applyProtection="1">
      <alignment horizontal="left" vertical="center"/>
    </xf>
    <xf numFmtId="195" fontId="32" fillId="0" borderId="0" xfId="1105" applyNumberFormat="1" applyFont="1" applyAlignment="1">
      <alignment horizontal="right" vertical="center"/>
    </xf>
    <xf numFmtId="0" fontId="32" fillId="0" borderId="0" xfId="1105" applyFont="1" applyAlignment="1">
      <alignment horizontal="right" vertical="center"/>
    </xf>
    <xf numFmtId="196" fontId="32" fillId="0" borderId="0" xfId="1105" applyNumberFormat="1" applyFont="1" applyFill="1" applyBorder="1" applyAlignment="1" applyProtection="1">
      <alignment horizontal="right" vertical="center"/>
    </xf>
    <xf numFmtId="2" fontId="29" fillId="0" borderId="1" xfId="1328" applyNumberFormat="1" applyFont="1" applyFill="1" applyBorder="1" applyAlignment="1" applyProtection="1">
      <alignment horizontal="center" vertical="center" wrapText="1"/>
    </xf>
    <xf numFmtId="197" fontId="29" fillId="0" borderId="1" xfId="468" applyNumberFormat="1" applyFont="1" applyBorder="1" applyAlignment="1">
      <alignment horizontal="center" vertical="center" wrapText="1"/>
    </xf>
    <xf numFmtId="0" fontId="30" fillId="0" borderId="0" xfId="1073" applyAlignment="1">
      <alignment horizontal="center" vertical="center"/>
    </xf>
    <xf numFmtId="49" fontId="29" fillId="0" borderId="1" xfId="605" applyNumberFormat="1" applyFont="1" applyFill="1" applyBorder="1" applyAlignment="1" applyProtection="1">
      <alignment horizontal="left" vertical="center"/>
    </xf>
    <xf numFmtId="198" fontId="29" fillId="0" borderId="1" xfId="1" applyNumberFormat="1" applyFont="1" applyFill="1" applyBorder="1" applyAlignment="1">
      <alignment horizontal="right" vertical="center" wrapText="1"/>
    </xf>
    <xf numFmtId="199" fontId="29" fillId="0" borderId="1" xfId="3" applyNumberFormat="1" applyFont="1" applyFill="1" applyBorder="1" applyAlignment="1">
      <alignment horizontal="right" vertical="center" wrapText="1"/>
    </xf>
    <xf numFmtId="49" fontId="27" fillId="0" borderId="1" xfId="605" applyNumberFormat="1" applyFont="1" applyFill="1" applyBorder="1" applyAlignment="1" applyProtection="1">
      <alignment horizontal="left" vertical="center"/>
    </xf>
    <xf numFmtId="198" fontId="27" fillId="0" borderId="1" xfId="1" applyNumberFormat="1" applyFont="1" applyFill="1" applyBorder="1" applyAlignment="1">
      <alignment horizontal="right" vertical="center" wrapText="1"/>
    </xf>
    <xf numFmtId="198" fontId="33" fillId="0" borderId="1" xfId="1" applyNumberFormat="1" applyFont="1" applyFill="1" applyBorder="1" applyAlignment="1" applyProtection="1">
      <alignment vertical="center" wrapText="1"/>
    </xf>
    <xf numFmtId="198" fontId="27" fillId="0" borderId="1" xfId="1" applyNumberFormat="1" applyFont="1" applyFill="1" applyBorder="1" applyAlignment="1" applyProtection="1">
      <alignment horizontal="right" vertical="center" wrapText="1"/>
    </xf>
    <xf numFmtId="198" fontId="27" fillId="3" borderId="1" xfId="1" applyNumberFormat="1" applyFont="1" applyFill="1" applyBorder="1" applyAlignment="1" applyProtection="1">
      <alignment horizontal="right" vertical="center" wrapText="1"/>
    </xf>
    <xf numFmtId="49" fontId="29" fillId="0" borderId="1" xfId="549" applyNumberFormat="1" applyFont="1" applyFill="1" applyBorder="1" applyAlignment="1" applyProtection="1">
      <alignment horizontal="distributed" vertical="center"/>
    </xf>
    <xf numFmtId="3" fontId="29" fillId="0" borderId="1" xfId="1" applyNumberFormat="1" applyFont="1" applyFill="1" applyBorder="1" applyAlignment="1">
      <alignment horizontal="right" vertical="center" wrapText="1"/>
    </xf>
    <xf numFmtId="49" fontId="29" fillId="0" borderId="1" xfId="549" applyNumberFormat="1" applyFont="1" applyFill="1" applyBorder="1" applyAlignment="1" applyProtection="1">
      <alignment horizontal="left" vertical="center"/>
    </xf>
    <xf numFmtId="198" fontId="30" fillId="0" borderId="0" xfId="554" applyNumberFormat="1" applyAlignment="1">
      <alignment horizontal="right" vertical="center"/>
    </xf>
    <xf numFmtId="0" fontId="30" fillId="0" borderId="0" xfId="1073" applyFill="1" applyAlignment="1"/>
    <xf numFmtId="0" fontId="30" fillId="0" borderId="0" xfId="1073" applyAlignment="1"/>
    <xf numFmtId="0" fontId="31" fillId="0" borderId="0" xfId="1073" applyNumberFormat="1" applyFont="1" applyFill="1" applyAlignment="1" applyProtection="1">
      <alignment horizontal="center" vertical="center" wrapText="1"/>
    </xf>
    <xf numFmtId="0" fontId="27" fillId="0" borderId="0" xfId="1073" applyFont="1" applyFill="1" applyAlignment="1" applyProtection="1">
      <alignment horizontal="left" vertical="center"/>
    </xf>
    <xf numFmtId="195" fontId="27" fillId="0" borderId="0" xfId="1073" applyNumberFormat="1" applyFont="1" applyFill="1" applyAlignment="1" applyProtection="1">
      <alignment horizontal="right"/>
    </xf>
    <xf numFmtId="0" fontId="34" fillId="0" borderId="0" xfId="1073" applyFont="1" applyFill="1" applyAlignment="1">
      <alignment vertical="center"/>
    </xf>
    <xf numFmtId="0" fontId="27" fillId="0" borderId="0" xfId="1073" applyFont="1" applyFill="1" applyAlignment="1">
      <alignment horizontal="right" vertical="center"/>
    </xf>
    <xf numFmtId="0" fontId="29" fillId="0" borderId="1" xfId="1073" applyNumberFormat="1" applyFont="1" applyFill="1" applyBorder="1" applyAlignment="1" applyProtection="1">
      <alignment horizontal="center" vertical="center"/>
    </xf>
    <xf numFmtId="49" fontId="29" fillId="0" borderId="1" xfId="844" applyNumberFormat="1" applyFont="1" applyFill="1" applyBorder="1" applyAlignment="1" applyProtection="1">
      <alignment vertical="center"/>
    </xf>
    <xf numFmtId="198" fontId="29" fillId="0" borderId="1" xfId="130" applyNumberFormat="1" applyFont="1" applyBorder="1" applyAlignment="1">
      <alignment horizontal="right" vertical="center" wrapText="1"/>
    </xf>
    <xf numFmtId="198" fontId="29" fillId="0" borderId="1" xfId="573" applyNumberFormat="1" applyFont="1" applyBorder="1" applyAlignment="1">
      <alignment horizontal="right" vertical="center" wrapText="1"/>
    </xf>
    <xf numFmtId="49" fontId="27" fillId="0" borderId="1" xfId="844" applyNumberFormat="1" applyFont="1" applyFill="1" applyBorder="1" applyAlignment="1" applyProtection="1">
      <alignment vertical="center"/>
    </xf>
    <xf numFmtId="198" fontId="27" fillId="0" borderId="1" xfId="130" applyNumberFormat="1" applyFont="1" applyBorder="1" applyAlignment="1">
      <alignment horizontal="right" vertical="center" wrapText="1"/>
    </xf>
    <xf numFmtId="198" fontId="27" fillId="0" borderId="1" xfId="573" applyNumberFormat="1" applyFont="1" applyBorder="1" applyAlignment="1">
      <alignment horizontal="right" vertical="center" wrapText="1"/>
    </xf>
    <xf numFmtId="49" fontId="29" fillId="0" borderId="1" xfId="844" applyNumberFormat="1" applyFont="1" applyFill="1" applyBorder="1" applyAlignment="1" applyProtection="1">
      <alignment vertical="center" wrapText="1"/>
    </xf>
    <xf numFmtId="199" fontId="27" fillId="0" borderId="1" xfId="3" applyNumberFormat="1" applyFont="1" applyFill="1" applyBorder="1" applyAlignment="1">
      <alignment horizontal="right" vertical="center" wrapText="1"/>
    </xf>
    <xf numFmtId="198" fontId="27" fillId="0" borderId="1" xfId="573" applyNumberFormat="1" applyFont="1" applyFill="1" applyBorder="1" applyAlignment="1">
      <alignment horizontal="right" vertical="center" wrapText="1"/>
    </xf>
    <xf numFmtId="49" fontId="29" fillId="0" borderId="1" xfId="233" applyNumberFormat="1" applyFont="1" applyFill="1" applyBorder="1" applyAlignment="1" applyProtection="1">
      <alignment vertical="center"/>
    </xf>
    <xf numFmtId="198" fontId="29" fillId="0" borderId="1" xfId="130" applyNumberFormat="1" applyFont="1" applyFill="1" applyBorder="1" applyAlignment="1">
      <alignment horizontal="right" vertical="center" wrapText="1"/>
    </xf>
    <xf numFmtId="49" fontId="27" fillId="0" borderId="1" xfId="233" applyNumberFormat="1" applyFont="1" applyFill="1" applyBorder="1" applyAlignment="1" applyProtection="1">
      <alignment vertical="center"/>
    </xf>
    <xf numFmtId="198" fontId="29" fillId="0" borderId="1" xfId="1" applyNumberFormat="1" applyFont="1" applyFill="1" applyBorder="1" applyAlignment="1" applyProtection="1">
      <alignment horizontal="right" vertical="center" wrapText="1"/>
    </xf>
    <xf numFmtId="198" fontId="29" fillId="0" borderId="1" xfId="573" applyNumberFormat="1" applyFont="1" applyFill="1" applyBorder="1" applyAlignment="1">
      <alignment horizontal="right" vertical="center" wrapText="1"/>
    </xf>
    <xf numFmtId="198" fontId="30" fillId="0" borderId="0" xfId="1073" applyNumberFormat="1" applyAlignment="1"/>
    <xf numFmtId="0" fontId="30" fillId="0" borderId="0" xfId="1221" applyFill="1" applyAlignment="1"/>
    <xf numFmtId="0" fontId="30" fillId="0" borderId="0" xfId="1221" applyAlignment="1"/>
    <xf numFmtId="0" fontId="31" fillId="0" borderId="0" xfId="1221" applyNumberFormat="1" applyFont="1" applyFill="1" applyAlignment="1" applyProtection="1">
      <alignment horizontal="center" vertical="center" wrapText="1"/>
    </xf>
    <xf numFmtId="0" fontId="13" fillId="0" borderId="0" xfId="761" applyFont="1" applyAlignment="1" applyProtection="1">
      <alignment horizontal="left" vertical="center"/>
    </xf>
    <xf numFmtId="0" fontId="32" fillId="0" borderId="0" xfId="761" applyFont="1" applyAlignment="1"/>
    <xf numFmtId="200" fontId="32" fillId="0" borderId="0" xfId="761" applyNumberFormat="1" applyFont="1" applyAlignment="1"/>
    <xf numFmtId="196" fontId="33" fillId="0" borderId="0" xfId="761" applyNumberFormat="1" applyFont="1" applyFill="1" applyBorder="1" applyAlignment="1" applyProtection="1">
      <alignment horizontal="right" vertical="center"/>
    </xf>
    <xf numFmtId="0" fontId="30" fillId="0" borderId="0" xfId="1221" applyAlignment="1">
      <alignment horizontal="center" vertical="center"/>
    </xf>
    <xf numFmtId="0" fontId="35" fillId="0" borderId="0" xfId="1088" applyFont="1" applyAlignment="1">
      <alignment horizontal="center" vertical="center"/>
    </xf>
    <xf numFmtId="49" fontId="29" fillId="0" borderId="1" xfId="605" applyNumberFormat="1" applyFont="1" applyFill="1" applyBorder="1" applyAlignment="1" applyProtection="1">
      <alignment horizontal="left" vertical="center" wrapText="1"/>
    </xf>
    <xf numFmtId="49" fontId="29" fillId="0" borderId="1" xfId="549" applyNumberFormat="1" applyFont="1" applyFill="1" applyBorder="1" applyAlignment="1" applyProtection="1">
      <alignment horizontal="left" vertical="center" wrapText="1"/>
    </xf>
    <xf numFmtId="198" fontId="30" fillId="0" borderId="0" xfId="1221" applyNumberFormat="1" applyAlignment="1"/>
    <xf numFmtId="0" fontId="30" fillId="0" borderId="0" xfId="1221" applyAlignment="1">
      <alignment vertical="center"/>
    </xf>
    <xf numFmtId="0" fontId="27" fillId="0" borderId="0" xfId="1221" applyFont="1" applyFill="1" applyAlignment="1" applyProtection="1">
      <alignment horizontal="left" vertical="center"/>
    </xf>
    <xf numFmtId="4" fontId="27" fillId="0" borderId="0" xfId="1221" applyNumberFormat="1" applyFont="1" applyFill="1" applyAlignment="1" applyProtection="1">
      <alignment horizontal="right" vertical="center"/>
    </xf>
    <xf numFmtId="200" fontId="34" fillId="0" borderId="0" xfId="1221" applyNumberFormat="1" applyFont="1" applyFill="1" applyAlignment="1">
      <alignment vertical="center"/>
    </xf>
    <xf numFmtId="0" fontId="27" fillId="0" borderId="0" xfId="1221" applyFont="1" applyFill="1" applyAlignment="1">
      <alignment horizontal="right" vertical="center"/>
    </xf>
    <xf numFmtId="0" fontId="29" fillId="0" borderId="1" xfId="536" applyNumberFormat="1" applyFont="1" applyFill="1" applyBorder="1" applyAlignment="1" applyProtection="1">
      <alignment horizontal="center" vertical="center"/>
    </xf>
    <xf numFmtId="0" fontId="35" fillId="0" borderId="0" xfId="1088" applyFont="1">
      <alignment vertical="center"/>
    </xf>
    <xf numFmtId="199" fontId="27" fillId="0" borderId="1" xfId="936" applyNumberFormat="1" applyFont="1" applyFill="1" applyBorder="1" applyAlignment="1">
      <alignment horizontal="right" vertical="center" wrapText="1"/>
    </xf>
    <xf numFmtId="198" fontId="27" fillId="3" borderId="1" xfId="573" applyNumberFormat="1" applyFont="1" applyFill="1" applyBorder="1" applyAlignment="1">
      <alignment horizontal="right" vertical="center" wrapText="1"/>
    </xf>
    <xf numFmtId="49" fontId="29" fillId="0" borderId="1" xfId="549" applyNumberFormat="1" applyFont="1" applyFill="1" applyBorder="1" applyAlignment="1" applyProtection="1">
      <alignment vertical="center"/>
    </xf>
    <xf numFmtId="0" fontId="30" fillId="0" borderId="0" xfId="468">
      <alignment vertical="center"/>
    </xf>
    <xf numFmtId="0" fontId="9" fillId="0" borderId="0" xfId="468" applyFont="1" applyAlignment="1">
      <alignment horizontal="center" vertical="center" wrapText="1"/>
    </xf>
    <xf numFmtId="0" fontId="30" fillId="0" borderId="0" xfId="468" applyFill="1">
      <alignment vertical="center"/>
    </xf>
    <xf numFmtId="0" fontId="1" fillId="0" borderId="0" xfId="0" applyFont="1" applyFill="1" applyAlignment="1">
      <alignment vertical="center"/>
    </xf>
    <xf numFmtId="0" fontId="36" fillId="0" borderId="0" xfId="1266" applyFont="1" applyAlignment="1">
      <alignment horizontal="center" vertical="center" shrinkToFit="1"/>
    </xf>
    <xf numFmtId="0" fontId="11" fillId="0" borderId="0" xfId="1266" applyFont="1" applyAlignment="1">
      <alignment horizontal="center" vertical="center" shrinkToFit="1"/>
    </xf>
    <xf numFmtId="0" fontId="13" fillId="0" borderId="0" xfId="1266" applyFont="1" applyBorder="1" applyAlignment="1">
      <alignment horizontal="left" vertical="center" wrapText="1"/>
    </xf>
    <xf numFmtId="0" fontId="13" fillId="0" borderId="0" xfId="0" applyFont="1" applyFill="1" applyAlignment="1">
      <alignment horizontal="right"/>
    </xf>
    <xf numFmtId="0" fontId="29" fillId="0" borderId="1" xfId="420" applyFont="1" applyBorder="1" applyAlignment="1">
      <alignment horizontal="center" vertical="center"/>
    </xf>
    <xf numFmtId="49" fontId="29" fillId="0" borderId="1" xfId="0" applyNumberFormat="1" applyFont="1" applyFill="1" applyBorder="1" applyAlignment="1" applyProtection="1">
      <alignment vertical="center" wrapText="1"/>
    </xf>
    <xf numFmtId="198" fontId="27" fillId="0" borderId="1" xfId="1" applyNumberFormat="1" applyFont="1" applyBorder="1" applyAlignment="1">
      <alignment horizontal="right" vertical="center" wrapText="1"/>
    </xf>
    <xf numFmtId="49" fontId="27" fillId="0" borderId="1" xfId="0" applyNumberFormat="1" applyFont="1" applyFill="1" applyBorder="1" applyAlignment="1" applyProtection="1">
      <alignment vertical="center" wrapText="1"/>
    </xf>
    <xf numFmtId="0" fontId="27" fillId="0" borderId="1" xfId="833"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37" fillId="0" borderId="1" xfId="468" applyFont="1" applyFill="1" applyBorder="1">
      <alignment vertical="center"/>
    </xf>
    <xf numFmtId="0" fontId="11" fillId="0" borderId="0" xfId="936" applyFont="1" applyAlignment="1">
      <alignment horizontal="center" vertical="center" shrinkToFit="1"/>
    </xf>
    <xf numFmtId="0" fontId="13" fillId="0" borderId="0" xfId="936" applyFont="1" applyAlignment="1">
      <alignment horizontal="left" vertical="center" wrapText="1"/>
    </xf>
    <xf numFmtId="0" fontId="13" fillId="0" borderId="0" xfId="936" applyFont="1" applyFill="1" applyAlignment="1">
      <alignment horizontal="left" vertical="center" wrapText="1"/>
    </xf>
    <xf numFmtId="197" fontId="27" fillId="0" borderId="0" xfId="425" applyNumberFormat="1" applyFont="1" applyBorder="1" applyAlignment="1">
      <alignment horizontal="right" vertical="center"/>
    </xf>
    <xf numFmtId="0" fontId="29" fillId="0" borderId="1" xfId="425" applyFont="1" applyBorder="1" applyAlignment="1">
      <alignment horizontal="center" vertical="center"/>
    </xf>
    <xf numFmtId="0" fontId="0" fillId="0" borderId="0" xfId="0" applyFont="1" applyAlignment="1"/>
    <xf numFmtId="198" fontId="29" fillId="0" borderId="1" xfId="468" applyNumberFormat="1" applyFont="1" applyFill="1" applyBorder="1" applyAlignment="1">
      <alignment horizontal="right" vertical="center" wrapText="1"/>
    </xf>
    <xf numFmtId="198" fontId="27" fillId="0" borderId="1" xfId="468" applyNumberFormat="1" applyFont="1" applyFill="1" applyBorder="1" applyAlignment="1">
      <alignment horizontal="right" vertical="center" wrapText="1"/>
    </xf>
    <xf numFmtId="199" fontId="27" fillId="0" borderId="1" xfId="468" applyNumberFormat="1" applyFont="1" applyBorder="1" applyAlignment="1">
      <alignment horizontal="right" vertical="center" wrapText="1"/>
    </xf>
    <xf numFmtId="199" fontId="29" fillId="0" borderId="1" xfId="468" applyNumberFormat="1" applyFont="1" applyBorder="1" applyAlignment="1">
      <alignment horizontal="right" vertical="center" wrapText="1"/>
    </xf>
    <xf numFmtId="0" fontId="29" fillId="3" borderId="1" xfId="468" applyFont="1" applyFill="1" applyBorder="1" applyAlignment="1">
      <alignment horizontal="distributed" vertical="center" wrapText="1"/>
    </xf>
    <xf numFmtId="0" fontId="29" fillId="0" borderId="1" xfId="833" applyNumberFormat="1" applyFont="1" applyFill="1" applyBorder="1" applyAlignment="1">
      <alignment horizontal="left" vertical="center" wrapText="1"/>
    </xf>
    <xf numFmtId="0" fontId="27" fillId="0" borderId="1" xfId="833" applyNumberFormat="1" applyFont="1" applyFill="1" applyBorder="1" applyAlignment="1">
      <alignment horizontal="left" vertical="center" wrapText="1" indent="1"/>
    </xf>
    <xf numFmtId="198" fontId="13" fillId="0" borderId="1" xfId="0" applyNumberFormat="1" applyFont="1" applyFill="1" applyBorder="1" applyAlignment="1">
      <alignment horizontal="right" vertical="center" wrapText="1"/>
    </xf>
    <xf numFmtId="0" fontId="29" fillId="3" borderId="1" xfId="468" applyFont="1" applyFill="1" applyBorder="1" applyAlignment="1">
      <alignment horizontal="left" vertical="center" wrapText="1"/>
    </xf>
    <xf numFmtId="198" fontId="12" fillId="0" borderId="1" xfId="0" applyNumberFormat="1" applyFont="1" applyFill="1" applyBorder="1" applyAlignment="1">
      <alignment horizontal="right" vertical="center" wrapText="1"/>
    </xf>
    <xf numFmtId="41" fontId="0" fillId="0" borderId="0" xfId="0" applyNumberFormat="1" applyAlignment="1"/>
    <xf numFmtId="198" fontId="0" fillId="0" borderId="0" xfId="0" applyNumberFormat="1" applyAlignment="1"/>
    <xf numFmtId="0" fontId="30" fillId="0" borderId="0" xfId="833" applyAlignment="1"/>
    <xf numFmtId="0" fontId="38" fillId="2" borderId="0" xfId="833" applyFont="1" applyFill="1" applyAlignment="1"/>
    <xf numFmtId="0" fontId="39" fillId="2" borderId="0" xfId="936" applyFont="1" applyFill="1" applyAlignment="1">
      <alignment horizontal="center" vertical="center" shrinkToFit="1"/>
    </xf>
    <xf numFmtId="0" fontId="40" fillId="2" borderId="0" xfId="936" applyFont="1" applyFill="1" applyAlignment="1">
      <alignment horizontal="left" vertical="center" wrapText="1"/>
    </xf>
    <xf numFmtId="0" fontId="27" fillId="0" borderId="0" xfId="833" applyFont="1" applyAlignment="1">
      <alignment horizontal="right" vertical="center"/>
    </xf>
    <xf numFmtId="0" fontId="29" fillId="0" borderId="1" xfId="833" applyFont="1" applyFill="1" applyBorder="1" applyAlignment="1">
      <alignment horizontal="center" vertical="center" wrapText="1"/>
    </xf>
    <xf numFmtId="197" fontId="29" fillId="2" borderId="1" xfId="468" applyNumberFormat="1" applyFont="1" applyFill="1" applyBorder="1" applyAlignment="1">
      <alignment horizontal="center" vertical="center" wrapText="1"/>
    </xf>
    <xf numFmtId="198" fontId="41" fillId="2" borderId="1" xfId="1" applyNumberFormat="1" applyFont="1" applyFill="1" applyBorder="1" applyAlignment="1">
      <alignment horizontal="right" vertical="center" wrapText="1"/>
    </xf>
    <xf numFmtId="49" fontId="27" fillId="2" borderId="1" xfId="0" applyNumberFormat="1" applyFont="1" applyFill="1" applyBorder="1" applyAlignment="1" applyProtection="1">
      <alignment vertical="center" wrapText="1"/>
    </xf>
    <xf numFmtId="0" fontId="33" fillId="2" borderId="1" xfId="0" applyFont="1" applyFill="1" applyBorder="1" applyAlignment="1" applyProtection="1">
      <alignment horizontal="right" vertical="center"/>
      <protection locked="0"/>
    </xf>
    <xf numFmtId="199" fontId="12" fillId="0" borderId="1" xfId="936" applyNumberFormat="1" applyFont="1" applyFill="1" applyBorder="1" applyAlignment="1">
      <alignment horizontal="right" vertical="center" wrapText="1"/>
    </xf>
    <xf numFmtId="199" fontId="13" fillId="0" borderId="1" xfId="0" applyNumberFormat="1" applyFont="1" applyBorder="1" applyAlignment="1">
      <alignment horizontal="right" vertical="center" wrapText="1"/>
    </xf>
    <xf numFmtId="0" fontId="33" fillId="2" borderId="1" xfId="0" applyNumberFormat="1" applyFont="1" applyFill="1" applyBorder="1" applyAlignment="1" applyProtection="1">
      <alignment horizontal="right" vertical="center"/>
    </xf>
    <xf numFmtId="199" fontId="13" fillId="0" borderId="1" xfId="936" applyNumberFormat="1" applyFont="1" applyFill="1" applyBorder="1" applyAlignment="1">
      <alignment horizontal="right" vertical="center" wrapText="1"/>
    </xf>
    <xf numFmtId="3" fontId="33" fillId="2" borderId="1" xfId="0" applyNumberFormat="1" applyFont="1" applyFill="1" applyBorder="1" applyAlignment="1" applyProtection="1">
      <alignment horizontal="right" vertical="center" wrapText="1"/>
      <protection locked="0"/>
    </xf>
    <xf numFmtId="4" fontId="42" fillId="2" borderId="1" xfId="1249" applyNumberFormat="1" applyFont="1" applyFill="1" applyBorder="1" applyAlignment="1" applyProtection="1">
      <alignment horizontal="right" vertical="center"/>
    </xf>
    <xf numFmtId="4" fontId="43" fillId="2" borderId="1" xfId="1249" applyNumberFormat="1" applyFont="1" applyFill="1" applyBorder="1" applyAlignment="1" applyProtection="1">
      <alignment horizontal="right" vertical="center"/>
    </xf>
    <xf numFmtId="198" fontId="29" fillId="0" borderId="1" xfId="936" applyNumberFormat="1" applyFont="1" applyFill="1" applyBorder="1" applyAlignment="1">
      <alignment horizontal="right" vertical="center" wrapText="1"/>
    </xf>
    <xf numFmtId="198" fontId="29" fillId="2" borderId="1" xfId="936" applyNumberFormat="1" applyFont="1" applyFill="1" applyBorder="1" applyAlignment="1">
      <alignment horizontal="right" vertical="center" wrapText="1"/>
    </xf>
    <xf numFmtId="198" fontId="27" fillId="0" borderId="1" xfId="936" applyNumberFormat="1" applyFont="1" applyFill="1" applyBorder="1" applyAlignment="1">
      <alignment horizontal="right" vertical="center" wrapText="1"/>
    </xf>
    <xf numFmtId="198" fontId="27" fillId="2" borderId="1" xfId="936" applyNumberFormat="1" applyFont="1" applyFill="1" applyBorder="1" applyAlignment="1">
      <alignment horizontal="right" vertical="center" wrapText="1"/>
    </xf>
    <xf numFmtId="198" fontId="29" fillId="2" borderId="1" xfId="468" applyNumberFormat="1" applyFont="1" applyFill="1" applyBorder="1" applyAlignment="1">
      <alignment horizontal="right" vertical="center" wrapText="1"/>
    </xf>
    <xf numFmtId="198" fontId="27" fillId="2" borderId="1" xfId="468" applyNumberFormat="1" applyFont="1" applyFill="1" applyBorder="1" applyAlignment="1">
      <alignment horizontal="right" vertical="center" wrapText="1"/>
    </xf>
    <xf numFmtId="198" fontId="27" fillId="2" borderId="1" xfId="494" applyNumberFormat="1" applyFont="1" applyFill="1" applyBorder="1" applyAlignment="1">
      <alignment horizontal="right" vertical="center" wrapText="1"/>
    </xf>
    <xf numFmtId="198" fontId="29" fillId="2" borderId="1" xfId="494" applyNumberFormat="1" applyFont="1" applyFill="1" applyBorder="1" applyAlignment="1">
      <alignment horizontal="right" vertical="center" wrapText="1"/>
    </xf>
    <xf numFmtId="199" fontId="12" fillId="0" borderId="1" xfId="0" applyNumberFormat="1" applyFont="1" applyBorder="1" applyAlignment="1">
      <alignment horizontal="right" vertical="center" wrapText="1"/>
    </xf>
    <xf numFmtId="0" fontId="12" fillId="0" borderId="1" xfId="0" applyFont="1" applyBorder="1" applyAlignment="1">
      <alignment horizontal="distributed" vertical="center" wrapText="1"/>
    </xf>
    <xf numFmtId="49" fontId="29"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applyProtection="1">
      <alignment horizontal="left" vertical="center" wrapText="1"/>
    </xf>
    <xf numFmtId="198" fontId="29" fillId="0" borderId="1" xfId="0" applyNumberFormat="1" applyFont="1" applyFill="1" applyBorder="1" applyAlignment="1">
      <alignment horizontal="right" vertical="center" wrapText="1"/>
    </xf>
    <xf numFmtId="198" fontId="29" fillId="2" borderId="1" xfId="1" applyNumberFormat="1" applyFont="1" applyFill="1" applyBorder="1" applyAlignment="1">
      <alignment horizontal="right" vertical="center" wrapText="1"/>
    </xf>
    <xf numFmtId="41" fontId="30" fillId="0" borderId="0" xfId="833" applyNumberFormat="1" applyAlignment="1"/>
    <xf numFmtId="198" fontId="30" fillId="0" borderId="0" xfId="833" applyNumberFormat="1" applyAlignment="1"/>
    <xf numFmtId="0" fontId="27" fillId="0" borderId="0" xfId="833" applyFont="1" applyAlignment="1"/>
    <xf numFmtId="0" fontId="30" fillId="0" borderId="0" xfId="833" applyFill="1" applyAlignment="1"/>
    <xf numFmtId="0" fontId="11" fillId="3" borderId="0" xfId="936" applyFont="1" applyFill="1" applyAlignment="1">
      <alignment horizontal="center" vertical="center" shrinkToFit="1"/>
    </xf>
    <xf numFmtId="0" fontId="44" fillId="3" borderId="0" xfId="936" applyFont="1" applyFill="1" applyAlignment="1">
      <alignment vertical="center" shrinkToFit="1"/>
    </xf>
    <xf numFmtId="0" fontId="13" fillId="3" borderId="0" xfId="936" applyFont="1" applyFill="1" applyAlignment="1">
      <alignment horizontal="left" vertical="center" wrapText="1"/>
    </xf>
    <xf numFmtId="0" fontId="27" fillId="3" borderId="0" xfId="833" applyFont="1" applyFill="1" applyAlignment="1">
      <alignment horizontal="right" vertical="center"/>
    </xf>
    <xf numFmtId="197" fontId="30" fillId="3" borderId="0" xfId="425" applyNumberFormat="1" applyFont="1" applyFill="1" applyBorder="1" applyAlignment="1">
      <alignment vertical="center"/>
    </xf>
    <xf numFmtId="0" fontId="29" fillId="3" borderId="1" xfId="425" applyFont="1" applyFill="1" applyBorder="1" applyAlignment="1">
      <alignment horizontal="distributed" vertical="center" wrapText="1" indent="3"/>
    </xf>
    <xf numFmtId="0" fontId="30" fillId="3" borderId="0" xfId="833" applyFill="1" applyAlignment="1"/>
    <xf numFmtId="41" fontId="12" fillId="0" borderId="1" xfId="0" applyNumberFormat="1" applyFont="1" applyBorder="1" applyAlignment="1">
      <alignment horizontal="right" vertical="center" wrapText="1"/>
    </xf>
    <xf numFmtId="0" fontId="30" fillId="3" borderId="0" xfId="1073" applyFill="1" applyAlignment="1"/>
    <xf numFmtId="41" fontId="27" fillId="0" borderId="1" xfId="468" applyNumberFormat="1" applyFont="1" applyBorder="1" applyAlignment="1">
      <alignment horizontal="right" vertical="center" wrapText="1"/>
    </xf>
    <xf numFmtId="41" fontId="29" fillId="0" borderId="1" xfId="468" applyNumberFormat="1" applyFont="1" applyBorder="1" applyAlignment="1">
      <alignment horizontal="right" vertical="center" wrapText="1"/>
    </xf>
    <xf numFmtId="0" fontId="27" fillId="0" borderId="1" xfId="556" applyNumberFormat="1" applyFont="1" applyFill="1" applyBorder="1" applyAlignment="1">
      <alignment horizontal="left" vertical="center" wrapText="1"/>
    </xf>
    <xf numFmtId="0" fontId="29" fillId="0" borderId="1" xfId="425" applyFont="1" applyFill="1" applyBorder="1" applyAlignment="1">
      <alignment horizontal="left" vertical="center" wrapText="1"/>
    </xf>
    <xf numFmtId="0" fontId="27" fillId="0" borderId="1" xfId="556" applyNumberFormat="1" applyFont="1" applyFill="1" applyBorder="1" applyAlignment="1">
      <alignment horizontal="left" vertical="center" wrapText="1" indent="2"/>
    </xf>
    <xf numFmtId="0" fontId="27" fillId="0" borderId="1" xfId="556" applyNumberFormat="1" applyFont="1" applyFill="1" applyBorder="1" applyAlignment="1">
      <alignment horizontal="left" vertical="center" wrapText="1" indent="1"/>
    </xf>
    <xf numFmtId="41" fontId="27" fillId="0" borderId="1" xfId="468" applyNumberFormat="1" applyFont="1" applyFill="1" applyBorder="1" applyAlignment="1">
      <alignment horizontal="right" vertical="center" wrapText="1"/>
    </xf>
    <xf numFmtId="0" fontId="29" fillId="0" borderId="1" xfId="556" applyNumberFormat="1" applyFont="1" applyFill="1" applyBorder="1" applyAlignment="1">
      <alignment horizontal="left" vertical="center" wrapText="1"/>
    </xf>
    <xf numFmtId="41" fontId="29" fillId="0" borderId="1" xfId="468" applyNumberFormat="1" applyFont="1" applyFill="1" applyBorder="1" applyAlignment="1">
      <alignment horizontal="right" vertical="center" wrapText="1"/>
    </xf>
    <xf numFmtId="41" fontId="29" fillId="3" borderId="1" xfId="468" applyNumberFormat="1" applyFont="1" applyFill="1" applyBorder="1" applyAlignment="1">
      <alignment horizontal="right" vertical="center" wrapText="1"/>
    </xf>
    <xf numFmtId="41" fontId="30" fillId="0" borderId="0" xfId="833" applyNumberFormat="1" applyFill="1" applyAlignment="1"/>
    <xf numFmtId="0" fontId="11" fillId="0" borderId="0" xfId="936" applyFont="1" applyFill="1" applyAlignment="1">
      <alignment horizontal="center" vertical="center" shrinkToFit="1"/>
    </xf>
    <xf numFmtId="196" fontId="27" fillId="0" borderId="0" xfId="554" applyNumberFormat="1" applyFont="1" applyFill="1" applyBorder="1" applyAlignment="1" applyProtection="1">
      <alignment horizontal="left" vertical="center"/>
    </xf>
    <xf numFmtId="0" fontId="27" fillId="0" borderId="0" xfId="833" applyFont="1" applyFill="1" applyBorder="1" applyAlignment="1">
      <alignment vertical="center"/>
    </xf>
    <xf numFmtId="0" fontId="27" fillId="0" borderId="0" xfId="833" applyFont="1" applyFill="1" applyAlignment="1">
      <alignment vertical="center"/>
    </xf>
    <xf numFmtId="196" fontId="32" fillId="0" borderId="0" xfId="554" applyNumberFormat="1" applyFont="1" applyFill="1" applyBorder="1" applyAlignment="1" applyProtection="1">
      <alignment horizontal="right" vertical="center"/>
    </xf>
    <xf numFmtId="41" fontId="29" fillId="0" borderId="1" xfId="494" applyNumberFormat="1" applyFont="1" applyFill="1" applyBorder="1" applyAlignment="1">
      <alignment horizontal="right" vertical="center" wrapText="1"/>
    </xf>
    <xf numFmtId="0" fontId="45" fillId="3" borderId="0" xfId="1088" applyFont="1" applyFill="1">
      <alignment vertical="center"/>
    </xf>
    <xf numFmtId="41" fontId="27" fillId="0" borderId="1" xfId="494" applyNumberFormat="1" applyFont="1" applyFill="1" applyBorder="1" applyAlignment="1">
      <alignment horizontal="right" vertical="center" wrapText="1"/>
    </xf>
    <xf numFmtId="41" fontId="46" fillId="0" borderId="1" xfId="0" applyNumberFormat="1" applyFont="1" applyFill="1" applyBorder="1" applyAlignment="1">
      <alignment horizontal="right" vertical="center" wrapText="1"/>
    </xf>
    <xf numFmtId="41" fontId="33" fillId="0" borderId="1" xfId="0"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13" fillId="0" borderId="1" xfId="0" applyNumberFormat="1" applyFont="1" applyFill="1" applyBorder="1" applyAlignment="1">
      <alignment horizontal="right" vertical="center" wrapText="1"/>
    </xf>
    <xf numFmtId="41" fontId="27" fillId="0" borderId="1" xfId="936" applyNumberFormat="1" applyFont="1" applyFill="1" applyBorder="1" applyAlignment="1">
      <alignment horizontal="right" vertical="center" wrapText="1"/>
    </xf>
    <xf numFmtId="41" fontId="29" fillId="0" borderId="1" xfId="0" applyNumberFormat="1" applyFont="1" applyFill="1" applyBorder="1" applyAlignment="1" applyProtection="1">
      <alignment horizontal="right" vertical="center" wrapText="1"/>
    </xf>
    <xf numFmtId="41" fontId="29" fillId="0" borderId="1" xfId="936"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xf>
    <xf numFmtId="0" fontId="47" fillId="0" borderId="0" xfId="0" applyFont="1" applyAlignment="1"/>
    <xf numFmtId="0" fontId="0" fillId="0" borderId="0" xfId="0" applyFill="1" applyAlignment="1"/>
    <xf numFmtId="0" fontId="48" fillId="0" borderId="0" xfId="549" applyFont="1" applyFill="1" applyAlignment="1">
      <alignment horizontal="center" vertical="center"/>
    </xf>
    <xf numFmtId="0" fontId="47" fillId="0" borderId="0" xfId="0" applyFont="1" applyFill="1" applyAlignment="1"/>
    <xf numFmtId="0" fontId="13" fillId="0" borderId="0" xfId="549" applyFont="1" applyFill="1" applyAlignment="1">
      <alignment horizontal="left" vertical="center"/>
    </xf>
    <xf numFmtId="0" fontId="13" fillId="0" borderId="0" xfId="0" applyFont="1" applyFill="1" applyAlignment="1">
      <alignment vertical="center"/>
    </xf>
    <xf numFmtId="0" fontId="13" fillId="0" borderId="0" xfId="549" applyFont="1" applyFill="1" applyAlignment="1">
      <alignment horizontal="right" vertical="center"/>
    </xf>
    <xf numFmtId="197" fontId="29" fillId="0" borderId="1" xfId="468" applyNumberFormat="1" applyFont="1" applyFill="1" applyBorder="1" applyAlignment="1">
      <alignment horizontal="center" vertical="center" wrapText="1"/>
    </xf>
    <xf numFmtId="198" fontId="30" fillId="0" borderId="0" xfId="833" applyNumberFormat="1" applyFont="1" applyFill="1" applyAlignment="1">
      <alignment horizontal="center" vertical="center" wrapText="1"/>
    </xf>
    <xf numFmtId="0" fontId="13" fillId="0" borderId="1" xfId="0" applyFont="1" applyFill="1" applyBorder="1" applyAlignment="1">
      <alignment horizontal="left" vertical="center" wrapText="1"/>
    </xf>
    <xf numFmtId="198" fontId="27" fillId="0" borderId="1" xfId="0" applyNumberFormat="1" applyFont="1" applyFill="1" applyBorder="1" applyAlignment="1">
      <alignment vertical="center" wrapText="1"/>
    </xf>
    <xf numFmtId="199" fontId="27" fillId="0" borderId="1" xfId="3" applyNumberFormat="1" applyFont="1" applyFill="1" applyBorder="1" applyAlignment="1">
      <alignment vertical="center" wrapText="1"/>
    </xf>
    <xf numFmtId="0" fontId="35" fillId="0" borderId="0" xfId="1088" applyFont="1" applyFill="1" applyAlignment="1">
      <alignment horizontal="center" vertical="center"/>
    </xf>
    <xf numFmtId="0" fontId="13" fillId="0" borderId="1" xfId="0" applyFont="1" applyBorder="1" applyAlignment="1">
      <alignment horizontal="left" vertical="center" wrapText="1"/>
    </xf>
    <xf numFmtId="0" fontId="35" fillId="3" borderId="0" xfId="1088" applyFont="1" applyFill="1" applyAlignment="1">
      <alignment horizontal="center" vertical="center"/>
    </xf>
    <xf numFmtId="0" fontId="12" fillId="0" borderId="1" xfId="0" applyFont="1" applyFill="1" applyBorder="1" applyAlignment="1">
      <alignment horizontal="center" vertical="center" wrapText="1"/>
    </xf>
    <xf numFmtId="198" fontId="29" fillId="0" borderId="1" xfId="0" applyNumberFormat="1" applyFont="1" applyFill="1" applyBorder="1" applyAlignment="1">
      <alignment vertical="center" wrapText="1"/>
    </xf>
    <xf numFmtId="0" fontId="35" fillId="0" borderId="0" xfId="468" applyFont="1" applyProtection="1">
      <alignment vertical="center"/>
    </xf>
    <xf numFmtId="0" fontId="37" fillId="0" borderId="0" xfId="468" applyFont="1" applyAlignment="1" applyProtection="1">
      <alignment horizontal="center" vertical="center"/>
    </xf>
    <xf numFmtId="0" fontId="37" fillId="0" borderId="0" xfId="468" applyFont="1" applyProtection="1">
      <alignment vertical="center"/>
    </xf>
    <xf numFmtId="0" fontId="30" fillId="0" borderId="0" xfId="468" applyProtection="1">
      <alignment vertical="center"/>
    </xf>
    <xf numFmtId="0" fontId="30" fillId="3" borderId="0" xfId="468" applyFill="1" applyProtection="1">
      <alignment vertical="center"/>
    </xf>
    <xf numFmtId="197" fontId="30" fillId="0" borderId="0" xfId="468" applyNumberFormat="1" applyProtection="1">
      <alignment vertical="center"/>
    </xf>
    <xf numFmtId="198" fontId="30" fillId="0" borderId="0" xfId="833" applyNumberFormat="1" applyAlignment="1" applyProtection="1"/>
    <xf numFmtId="0" fontId="30" fillId="0" borderId="0" xfId="468" applyFill="1" applyProtection="1">
      <alignment vertical="center"/>
    </xf>
    <xf numFmtId="0" fontId="2" fillId="0" borderId="0" xfId="468" applyFont="1" applyFill="1" applyAlignment="1" applyProtection="1">
      <alignment horizontal="center" vertical="center"/>
    </xf>
    <xf numFmtId="198" fontId="30" fillId="0" borderId="0" xfId="833" applyNumberFormat="1" applyFill="1" applyAlignment="1" applyProtection="1"/>
    <xf numFmtId="0" fontId="35" fillId="0" borderId="0" xfId="468" applyFont="1" applyFill="1" applyProtection="1">
      <alignment vertical="center"/>
    </xf>
    <xf numFmtId="0" fontId="27" fillId="0" borderId="0" xfId="468" applyFont="1" applyFill="1" applyProtection="1">
      <alignment vertical="center"/>
    </xf>
    <xf numFmtId="197" fontId="27" fillId="0" borderId="0" xfId="468" applyNumberFormat="1" applyFont="1" applyFill="1" applyBorder="1" applyAlignment="1" applyProtection="1">
      <alignment horizontal="right" vertical="center"/>
    </xf>
    <xf numFmtId="198" fontId="35" fillId="0" borderId="0" xfId="833" applyNumberFormat="1" applyFont="1" applyFill="1" applyAlignment="1" applyProtection="1"/>
    <xf numFmtId="197" fontId="29" fillId="0" borderId="3" xfId="468" applyNumberFormat="1" applyFont="1" applyFill="1" applyBorder="1" applyAlignment="1" applyProtection="1">
      <alignment horizontal="center" vertical="center" wrapText="1"/>
    </xf>
    <xf numFmtId="0" fontId="29" fillId="0" borderId="1" xfId="468" applyFont="1" applyFill="1" applyBorder="1" applyAlignment="1" applyProtection="1">
      <alignment horizontal="distributed" vertical="center" wrapText="1" indent="3"/>
    </xf>
    <xf numFmtId="197" fontId="29" fillId="0" borderId="1" xfId="468" applyNumberFormat="1" applyFont="1" applyFill="1" applyBorder="1" applyAlignment="1" applyProtection="1">
      <alignment horizontal="center" vertical="center" wrapText="1"/>
    </xf>
    <xf numFmtId="0" fontId="37" fillId="0" borderId="0" xfId="468" applyFont="1" applyFill="1" applyAlignment="1" applyProtection="1">
      <alignment horizontal="center" vertical="center" wrapText="1"/>
    </xf>
    <xf numFmtId="0" fontId="37" fillId="0" borderId="0" xfId="468" applyFont="1" applyFill="1" applyAlignment="1" applyProtection="1">
      <alignment horizontal="center" vertical="center"/>
    </xf>
    <xf numFmtId="0" fontId="12" fillId="2" borderId="4" xfId="0"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xf>
    <xf numFmtId="199" fontId="29" fillId="0" borderId="1" xfId="3" applyNumberFormat="1" applyFont="1" applyFill="1" applyBorder="1" applyAlignment="1" applyProtection="1">
      <alignment horizontal="right" vertical="center" wrapText="1" shrinkToFit="1"/>
    </xf>
    <xf numFmtId="0" fontId="35" fillId="0" borderId="0" xfId="1088" applyFont="1" applyFill="1" applyProtection="1">
      <alignment vertical="center"/>
    </xf>
    <xf numFmtId="49" fontId="13" fillId="2" borderId="1" xfId="0" applyNumberFormat="1" applyFont="1" applyFill="1" applyBorder="1" applyAlignment="1" applyProtection="1">
      <alignment horizontal="left" vertical="center" wrapText="1"/>
    </xf>
    <xf numFmtId="0" fontId="13" fillId="2" borderId="4" xfId="0" applyFont="1" applyFill="1" applyBorder="1" applyAlignment="1" applyProtection="1">
      <alignment horizontal="left" vertical="center"/>
    </xf>
    <xf numFmtId="3" fontId="13" fillId="2" borderId="1" xfId="0" applyNumberFormat="1" applyFont="1" applyFill="1" applyBorder="1" applyAlignment="1" applyProtection="1">
      <alignment horizontal="right" vertical="center"/>
      <protection locked="0"/>
    </xf>
    <xf numFmtId="199" fontId="27" fillId="0" borderId="1" xfId="3" applyNumberFormat="1" applyFont="1" applyFill="1" applyBorder="1" applyAlignment="1" applyProtection="1">
      <alignment horizontal="right" vertical="center" wrapText="1" shrinkToFit="1"/>
      <protection locked="0"/>
    </xf>
    <xf numFmtId="3" fontId="13" fillId="2" borderId="1" xfId="0" applyNumberFormat="1" applyFont="1" applyFill="1" applyBorder="1" applyAlignment="1" applyProtection="1">
      <alignment horizontal="right" vertical="center"/>
    </xf>
    <xf numFmtId="3" fontId="12" fillId="2" borderId="1" xfId="0" applyNumberFormat="1" applyFont="1" applyFill="1" applyBorder="1" applyAlignment="1" applyProtection="1">
      <alignment horizontal="right" vertical="center"/>
      <protection locked="0"/>
    </xf>
    <xf numFmtId="199" fontId="29" fillId="0" borderId="1" xfId="3" applyNumberFormat="1" applyFont="1" applyFill="1" applyBorder="1" applyAlignment="1" applyProtection="1">
      <alignment horizontal="right" vertical="center" wrapText="1" shrinkToFit="1"/>
      <protection locked="0"/>
    </xf>
    <xf numFmtId="49" fontId="12" fillId="2" borderId="4" xfId="0" applyNumberFormat="1" applyFont="1" applyFill="1" applyBorder="1" applyAlignment="1" applyProtection="1">
      <alignment horizontal="left" vertical="center" wrapText="1"/>
    </xf>
    <xf numFmtId="49" fontId="13" fillId="2" borderId="4" xfId="0" applyNumberFormat="1" applyFont="1" applyFill="1" applyBorder="1" applyAlignment="1" applyProtection="1">
      <alignment horizontal="left" vertical="center" wrapText="1"/>
    </xf>
    <xf numFmtId="49" fontId="49" fillId="2" borderId="4" xfId="0" applyNumberFormat="1" applyFont="1" applyFill="1" applyBorder="1" applyAlignment="1" applyProtection="1">
      <alignment horizontal="distributed" vertical="center"/>
    </xf>
    <xf numFmtId="49" fontId="49" fillId="2" borderId="1" xfId="0" applyNumberFormat="1" applyFont="1" applyFill="1" applyBorder="1" applyAlignment="1" applyProtection="1">
      <alignment horizontal="distributed" vertical="center" wrapText="1"/>
    </xf>
    <xf numFmtId="49" fontId="29" fillId="0" borderId="3" xfId="468" applyNumberFormat="1" applyFont="1" applyFill="1" applyBorder="1" applyAlignment="1" applyProtection="1">
      <alignment horizontal="left" vertical="center"/>
    </xf>
    <xf numFmtId="0" fontId="29" fillId="0" borderId="1" xfId="468" applyFont="1" applyFill="1" applyBorder="1" applyAlignment="1" applyProtection="1">
      <alignment horizontal="left" vertical="center" wrapText="1"/>
    </xf>
    <xf numFmtId="0" fontId="27" fillId="0" borderId="1" xfId="468" applyFont="1" applyFill="1" applyBorder="1" applyAlignment="1" applyProtection="1">
      <alignment horizontal="left" vertical="center" wrapText="1"/>
    </xf>
    <xf numFmtId="49" fontId="27" fillId="0" borderId="3" xfId="468" applyNumberFormat="1" applyFont="1" applyFill="1" applyBorder="1" applyAlignment="1" applyProtection="1">
      <alignment horizontal="left" vertical="center"/>
    </xf>
    <xf numFmtId="49" fontId="27" fillId="0" borderId="3" xfId="468" applyNumberFormat="1" applyFont="1" applyBorder="1" applyAlignment="1" applyProtection="1">
      <alignment horizontal="left" vertical="center"/>
    </xf>
    <xf numFmtId="0" fontId="27" fillId="3" borderId="1" xfId="468" applyFont="1" applyFill="1" applyBorder="1" applyAlignment="1" applyProtection="1">
      <alignment horizontal="left" vertical="center" wrapText="1"/>
    </xf>
    <xf numFmtId="199" fontId="27" fillId="0" borderId="1" xfId="3" applyNumberFormat="1" applyFont="1" applyFill="1" applyBorder="1" applyAlignment="1" applyProtection="1">
      <alignment horizontal="right" vertical="center" wrapText="1"/>
    </xf>
    <xf numFmtId="0" fontId="27" fillId="0" borderId="1" xfId="1088" applyFont="1" applyFill="1" applyBorder="1" applyAlignment="1" applyProtection="1">
      <alignment horizontal="left" vertical="center" wrapText="1"/>
    </xf>
    <xf numFmtId="0" fontId="29" fillId="0" borderId="1" xfId="1088" applyFont="1" applyFill="1" applyBorder="1" applyAlignment="1" applyProtection="1">
      <alignment horizontal="left" vertical="center" wrapText="1"/>
    </xf>
    <xf numFmtId="49" fontId="29" fillId="0" borderId="3" xfId="468" applyNumberFormat="1" applyFont="1" applyFill="1" applyBorder="1" applyAlignment="1" applyProtection="1">
      <alignment horizontal="distributed" vertical="center" indent="1"/>
    </xf>
    <xf numFmtId="0" fontId="29" fillId="0" borderId="1" xfId="468" applyFont="1" applyFill="1" applyBorder="1" applyAlignment="1" applyProtection="1">
      <alignment horizontal="distributed" vertical="center" wrapText="1" indent="1"/>
    </xf>
    <xf numFmtId="198" fontId="30" fillId="3" borderId="0" xfId="468" applyNumberFormat="1" applyFill="1" applyProtection="1">
      <alignment vertical="center"/>
    </xf>
    <xf numFmtId="0" fontId="35" fillId="0" borderId="0" xfId="468" applyFont="1">
      <alignment vertical="center"/>
    </xf>
    <xf numFmtId="0" fontId="37" fillId="0" borderId="0" xfId="468" applyFont="1" applyAlignment="1">
      <alignment horizontal="center" vertical="center"/>
    </xf>
    <xf numFmtId="197" fontId="30" fillId="0" borderId="0" xfId="468" applyNumberFormat="1">
      <alignment vertical="center"/>
    </xf>
    <xf numFmtId="0" fontId="2" fillId="0" borderId="0" xfId="468" applyFont="1" applyFill="1" applyAlignment="1">
      <alignment horizontal="center" vertical="center"/>
    </xf>
    <xf numFmtId="0" fontId="35" fillId="0" borderId="0" xfId="468" applyFont="1" applyFill="1">
      <alignment vertical="center"/>
    </xf>
    <xf numFmtId="0" fontId="27" fillId="0" borderId="0" xfId="468" applyFont="1" applyFill="1">
      <alignment vertical="center"/>
    </xf>
    <xf numFmtId="0" fontId="50" fillId="0" borderId="0" xfId="468" applyFont="1" applyFill="1">
      <alignment vertical="center"/>
    </xf>
    <xf numFmtId="197" fontId="27" fillId="0" borderId="0" xfId="468" applyNumberFormat="1" applyFont="1" applyFill="1" applyAlignment="1">
      <alignment horizontal="right" vertical="center"/>
    </xf>
    <xf numFmtId="197" fontId="29" fillId="0" borderId="3" xfId="468" applyNumberFormat="1" applyFont="1" applyFill="1" applyBorder="1" applyAlignment="1">
      <alignment horizontal="center" vertical="center" wrapText="1"/>
    </xf>
    <xf numFmtId="0" fontId="29" fillId="0" borderId="1" xfId="468" applyFont="1" applyFill="1" applyBorder="1" applyAlignment="1">
      <alignment horizontal="distributed" vertical="center" wrapText="1" indent="3"/>
    </xf>
    <xf numFmtId="0" fontId="51" fillId="0" borderId="0" xfId="1044" applyFont="1" applyFill="1" applyAlignment="1">
      <alignment vertical="center" wrapText="1"/>
    </xf>
    <xf numFmtId="0" fontId="35" fillId="0" borderId="0" xfId="1088" applyFont="1" applyFill="1">
      <alignment vertical="center"/>
    </xf>
    <xf numFmtId="199" fontId="27" fillId="0" borderId="1" xfId="3" applyNumberFormat="1" applyFont="1" applyFill="1" applyBorder="1" applyAlignment="1" applyProtection="1">
      <alignment horizontal="right" vertical="center" wrapText="1"/>
      <protection locked="0"/>
    </xf>
    <xf numFmtId="0" fontId="27" fillId="2" borderId="4" xfId="0" applyFont="1" applyFill="1" applyBorder="1" applyAlignment="1" applyProtection="1">
      <alignment vertical="center"/>
    </xf>
    <xf numFmtId="49" fontId="29" fillId="2" borderId="1" xfId="0" applyNumberFormat="1" applyFont="1" applyFill="1" applyBorder="1" applyAlignment="1" applyProtection="1">
      <alignment vertical="center" wrapText="1"/>
    </xf>
    <xf numFmtId="0" fontId="29" fillId="0" borderId="3" xfId="468" applyFont="1" applyFill="1" applyBorder="1" applyAlignment="1">
      <alignment horizontal="left" vertical="center"/>
    </xf>
    <xf numFmtId="0" fontId="29" fillId="0" borderId="1" xfId="1088" applyFont="1" applyFill="1" applyBorder="1" applyAlignment="1">
      <alignment horizontal="left" vertical="center"/>
    </xf>
    <xf numFmtId="201" fontId="29" fillId="0" borderId="1" xfId="1" applyNumberFormat="1" applyFont="1" applyFill="1" applyBorder="1" applyAlignment="1">
      <alignment horizontal="right" vertical="center" wrapText="1"/>
    </xf>
    <xf numFmtId="0" fontId="27" fillId="0" borderId="3" xfId="468" applyFont="1" applyFill="1" applyBorder="1" applyAlignment="1">
      <alignment horizontal="left" vertical="center"/>
    </xf>
    <xf numFmtId="0" fontId="27" fillId="0" borderId="1" xfId="468" applyFont="1" applyFill="1" applyBorder="1" applyAlignment="1">
      <alignment horizontal="left" vertical="center"/>
    </xf>
    <xf numFmtId="201" fontId="27" fillId="0" borderId="1" xfId="1" applyNumberFormat="1" applyFont="1" applyFill="1" applyBorder="1" applyAlignment="1">
      <alignment horizontal="right" vertical="center" wrapText="1"/>
    </xf>
    <xf numFmtId="198" fontId="27" fillId="0" borderId="1" xfId="1" applyNumberFormat="1" applyFont="1" applyFill="1" applyBorder="1" applyAlignment="1" applyProtection="1">
      <alignment horizontal="right" vertical="center" wrapText="1"/>
      <protection locked="0"/>
    </xf>
    <xf numFmtId="0" fontId="27" fillId="0" borderId="3" xfId="468" applyFont="1" applyBorder="1" applyAlignment="1">
      <alignment horizontal="left" vertical="center"/>
    </xf>
    <xf numFmtId="0" fontId="27" fillId="3" borderId="1" xfId="468" applyFont="1" applyFill="1" applyBorder="1" applyAlignment="1">
      <alignment horizontal="left" vertical="center"/>
    </xf>
    <xf numFmtId="201" fontId="27" fillId="3" borderId="1" xfId="1" applyNumberFormat="1" applyFont="1" applyFill="1" applyBorder="1" applyAlignment="1">
      <alignment horizontal="right" vertical="center" wrapText="1"/>
    </xf>
    <xf numFmtId="197" fontId="27" fillId="3" borderId="1" xfId="468" applyNumberFormat="1" applyFont="1" applyFill="1" applyBorder="1" applyAlignment="1">
      <alignment horizontal="right" vertical="center" wrapText="1"/>
    </xf>
    <xf numFmtId="0" fontId="27" fillId="0" borderId="3" xfId="468" applyFont="1" applyFill="1" applyBorder="1">
      <alignment vertical="center"/>
    </xf>
    <xf numFmtId="0" fontId="29" fillId="0" borderId="1" xfId="468" applyFont="1" applyFill="1" applyBorder="1" applyAlignment="1">
      <alignment horizontal="distributed" vertical="center" indent="1"/>
    </xf>
    <xf numFmtId="197" fontId="30" fillId="0" borderId="0" xfId="468" applyNumberFormat="1" applyFill="1" applyProtection="1">
      <alignment vertical="center"/>
    </xf>
    <xf numFmtId="49" fontId="12" fillId="0" borderId="3" xfId="990" applyNumberFormat="1" applyFont="1" applyFill="1" applyBorder="1" applyAlignment="1" applyProtection="1">
      <alignment horizontal="left" vertical="center"/>
    </xf>
    <xf numFmtId="3" fontId="29" fillId="0" borderId="1" xfId="0" applyNumberFormat="1" applyFont="1" applyFill="1" applyBorder="1" applyAlignment="1" applyProtection="1">
      <alignment horizontal="right" vertical="center"/>
    </xf>
    <xf numFmtId="0" fontId="29" fillId="3" borderId="1" xfId="468" applyFont="1" applyFill="1" applyBorder="1" applyAlignment="1" applyProtection="1">
      <alignment horizontal="left" vertical="center" wrapText="1"/>
    </xf>
    <xf numFmtId="49" fontId="13" fillId="0" borderId="3" xfId="990" applyNumberFormat="1" applyFont="1" applyBorder="1" applyAlignment="1" applyProtection="1">
      <alignment horizontal="left" vertical="center"/>
    </xf>
    <xf numFmtId="3" fontId="27" fillId="3" borderId="1" xfId="0" applyNumberFormat="1" applyFont="1" applyFill="1" applyBorder="1" applyAlignment="1" applyProtection="1">
      <alignment horizontal="right" vertical="center"/>
    </xf>
    <xf numFmtId="3" fontId="27" fillId="3" borderId="1" xfId="0" applyNumberFormat="1" applyFont="1" applyFill="1" applyBorder="1" applyAlignment="1" applyProtection="1">
      <alignment horizontal="right" vertical="center"/>
      <protection locked="0"/>
    </xf>
    <xf numFmtId="49" fontId="13" fillId="0" borderId="3" xfId="99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3" fontId="27" fillId="0" borderId="1" xfId="0" applyNumberFormat="1" applyFont="1" applyFill="1" applyBorder="1" applyAlignment="1" applyProtection="1">
      <alignment horizontal="right" vertical="center"/>
      <protection locked="0"/>
    </xf>
    <xf numFmtId="3" fontId="29" fillId="0" borderId="1" xfId="0" applyNumberFormat="1" applyFont="1" applyFill="1" applyBorder="1" applyAlignment="1" applyProtection="1">
      <alignment horizontal="right" vertical="center"/>
      <protection locked="0"/>
    </xf>
    <xf numFmtId="0" fontId="30" fillId="0" borderId="3" xfId="468" applyFill="1" applyBorder="1" applyAlignment="1" applyProtection="1">
      <alignment horizontal="left" vertical="center"/>
    </xf>
    <xf numFmtId="3" fontId="30" fillId="0" borderId="0" xfId="468" applyNumberFormat="1" applyFill="1" applyProtection="1">
      <alignment vertical="center"/>
    </xf>
    <xf numFmtId="0" fontId="29" fillId="0" borderId="3" xfId="468" applyFont="1" applyFill="1" applyBorder="1" applyAlignment="1" applyProtection="1">
      <alignment horizontal="left" vertical="center"/>
    </xf>
    <xf numFmtId="0" fontId="29" fillId="0" borderId="1" xfId="1088" applyFont="1" applyFill="1" applyBorder="1" applyAlignment="1" applyProtection="1">
      <alignment horizontal="left" vertical="center"/>
    </xf>
    <xf numFmtId="0" fontId="29" fillId="3" borderId="1" xfId="1088" applyFont="1" applyFill="1" applyBorder="1" applyAlignment="1" applyProtection="1">
      <alignment horizontal="left" vertical="center"/>
    </xf>
    <xf numFmtId="0" fontId="27" fillId="0" borderId="3" xfId="468" applyFont="1" applyFill="1" applyBorder="1" applyAlignment="1" applyProtection="1">
      <alignment horizontal="left" vertical="center"/>
    </xf>
    <xf numFmtId="0" fontId="27" fillId="0" borderId="1" xfId="468" applyFont="1" applyFill="1" applyBorder="1" applyAlignment="1" applyProtection="1">
      <alignment horizontal="left" vertical="center"/>
    </xf>
    <xf numFmtId="0" fontId="27" fillId="3" borderId="1" xfId="468" applyFont="1" applyFill="1" applyBorder="1" applyAlignment="1" applyProtection="1">
      <alignment horizontal="left" vertical="center"/>
    </xf>
    <xf numFmtId="197" fontId="27" fillId="0" borderId="1" xfId="468" applyNumberFormat="1" applyFont="1" applyFill="1" applyBorder="1" applyAlignment="1" applyProtection="1">
      <alignment horizontal="right" vertical="center" wrapText="1"/>
      <protection locked="0"/>
    </xf>
    <xf numFmtId="3" fontId="30" fillId="0" borderId="0" xfId="468" applyNumberFormat="1">
      <alignment vertical="center"/>
    </xf>
    <xf numFmtId="0" fontId="1" fillId="0" borderId="0" xfId="0" applyFont="1" applyFill="1" applyBorder="1" applyAlignment="1"/>
    <xf numFmtId="0" fontId="52"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5" xfId="0" applyFont="1" applyFill="1" applyBorder="1" applyAlignment="1">
      <alignment horizontal="center" vertical="center"/>
    </xf>
    <xf numFmtId="0" fontId="13" fillId="0" borderId="0" xfId="0" applyFont="1" applyAlignment="1">
      <alignment horizontal="right"/>
    </xf>
    <xf numFmtId="0" fontId="29" fillId="0" borderId="6" xfId="420" applyFont="1" applyBorder="1" applyAlignment="1">
      <alignment horizontal="center" vertical="center"/>
    </xf>
    <xf numFmtId="0" fontId="29" fillId="0" borderId="3" xfId="420" applyFont="1" applyBorder="1" applyAlignment="1">
      <alignment horizontal="center" vertical="center"/>
    </xf>
    <xf numFmtId="0" fontId="29" fillId="0" borderId="7" xfId="420" applyFont="1" applyBorder="1" applyAlignment="1">
      <alignment horizontal="center" vertical="center"/>
    </xf>
    <xf numFmtId="0" fontId="29" fillId="0" borderId="8" xfId="420" applyFont="1" applyBorder="1" applyAlignment="1">
      <alignment horizontal="center" vertical="center"/>
    </xf>
    <xf numFmtId="49" fontId="29" fillId="0" borderId="1" xfId="233" applyNumberFormat="1" applyFont="1" applyFill="1" applyBorder="1" applyAlignment="1" applyProtection="1">
      <alignment horizontal="center" vertical="center"/>
    </xf>
    <xf numFmtId="0" fontId="54" fillId="0" borderId="1" xfId="0" applyFont="1" applyFill="1" applyBorder="1" applyAlignment="1">
      <alignment horizontal="center"/>
    </xf>
    <xf numFmtId="0" fontId="54" fillId="0" borderId="1" xfId="0" applyFont="1" applyFill="1" applyBorder="1" applyAlignment="1"/>
    <xf numFmtId="202" fontId="54" fillId="0" borderId="1" xfId="0" applyNumberFormat="1" applyFont="1" applyFill="1" applyBorder="1" applyAlignment="1"/>
    <xf numFmtId="0" fontId="5" fillId="0" borderId="0" xfId="0" applyFont="1" applyFill="1" applyBorder="1" applyAlignment="1">
      <alignment horizontal="left" vertical="top" wrapText="1"/>
    </xf>
    <xf numFmtId="0" fontId="55" fillId="0" borderId="0" xfId="1102" applyFont="1" applyAlignment="1"/>
    <xf numFmtId="0" fontId="13" fillId="0" borderId="0" xfId="0" applyFont="1" applyAlignment="1">
      <alignment horizontal="right" vertical="center"/>
    </xf>
    <xf numFmtId="0" fontId="29" fillId="0" borderId="1" xfId="420" applyFont="1" applyBorder="1" applyAlignment="1">
      <alignment horizontal="center" vertical="center" wrapText="1"/>
    </xf>
    <xf numFmtId="0" fontId="29" fillId="0" borderId="1" xfId="0" applyFont="1" applyBorder="1" applyAlignment="1">
      <alignment horizontal="left" vertical="center"/>
    </xf>
    <xf numFmtId="198" fontId="29" fillId="0" borderId="1" xfId="1" applyNumberFormat="1" applyFont="1" applyBorder="1" applyAlignment="1">
      <alignment horizontal="right" vertical="center" wrapText="1"/>
    </xf>
    <xf numFmtId="0" fontId="13" fillId="0" borderId="1" xfId="0" applyFont="1" applyBorder="1" applyAlignment="1">
      <alignment horizontal="left" vertical="center"/>
    </xf>
    <xf numFmtId="198" fontId="13" fillId="0" borderId="1" xfId="0" applyNumberFormat="1" applyFont="1" applyBorder="1" applyAlignment="1">
      <alignment horizontal="right" vertical="center" wrapText="1"/>
    </xf>
    <xf numFmtId="0" fontId="30" fillId="0" borderId="0" xfId="468" applyFont="1" applyFill="1">
      <alignment vertical="center"/>
    </xf>
    <xf numFmtId="0" fontId="30" fillId="0" borderId="0" xfId="468" applyFont="1">
      <alignment vertical="center"/>
    </xf>
    <xf numFmtId="197" fontId="30" fillId="0" borderId="0" xfId="468" applyNumberFormat="1" applyFont="1">
      <alignment vertical="center"/>
    </xf>
    <xf numFmtId="198" fontId="30" fillId="0" borderId="0" xfId="468" applyNumberFormat="1">
      <alignment vertical="center"/>
    </xf>
    <xf numFmtId="0" fontId="0" fillId="0" borderId="0" xfId="0" applyAlignment="1">
      <alignment horizontal="left"/>
    </xf>
    <xf numFmtId="0" fontId="48" fillId="0" borderId="0" xfId="549" applyFont="1" applyAlignment="1">
      <alignment horizontal="center" vertical="center"/>
    </xf>
    <xf numFmtId="0" fontId="48" fillId="0" borderId="0" xfId="549" applyFont="1" applyAlignment="1">
      <alignment horizontal="left" vertical="center"/>
    </xf>
    <xf numFmtId="0" fontId="13" fillId="0" borderId="0" xfId="0" applyFont="1" applyAlignment="1">
      <alignment horizontal="left" vertical="center"/>
    </xf>
    <xf numFmtId="0" fontId="0" fillId="0" borderId="0" xfId="549" applyFont="1" applyAlignment="1">
      <alignment horizontal="right"/>
    </xf>
    <xf numFmtId="197" fontId="29" fillId="0" borderId="1" xfId="468" applyNumberFormat="1" applyFont="1" applyBorder="1" applyAlignment="1">
      <alignment horizontal="left" vertical="center" wrapText="1"/>
    </xf>
    <xf numFmtId="197" fontId="29" fillId="0" borderId="9" xfId="468" applyNumberFormat="1" applyFont="1" applyBorder="1" applyAlignment="1">
      <alignment horizontal="center" vertical="center" wrapText="1"/>
    </xf>
    <xf numFmtId="198" fontId="30" fillId="3" borderId="0" xfId="833" applyNumberFormat="1" applyFont="1" applyFill="1" applyAlignment="1">
      <alignment horizontal="center" vertical="center" wrapText="1"/>
    </xf>
    <xf numFmtId="0" fontId="12" fillId="0" borderId="1" xfId="0" applyFont="1" applyFill="1" applyBorder="1" applyAlignment="1">
      <alignment horizontal="left" vertical="center" wrapText="1"/>
    </xf>
    <xf numFmtId="198" fontId="29" fillId="0" borderId="1" xfId="1" applyNumberFormat="1" applyFont="1" applyFill="1" applyBorder="1" applyAlignment="1">
      <alignment horizontal="left" vertical="center" wrapText="1"/>
    </xf>
    <xf numFmtId="198" fontId="12" fillId="0" borderId="7" xfId="0" applyNumberFormat="1" applyFont="1" applyFill="1" applyBorder="1" applyAlignment="1">
      <alignment vertical="center" wrapText="1"/>
    </xf>
    <xf numFmtId="198" fontId="12" fillId="0" borderId="1" xfId="0" applyNumberFormat="1" applyFont="1" applyFill="1" applyBorder="1" applyAlignment="1">
      <alignment vertical="center" wrapText="1"/>
    </xf>
    <xf numFmtId="0" fontId="56" fillId="0" borderId="0" xfId="0" applyFont="1" applyFill="1" applyAlignment="1"/>
    <xf numFmtId="0" fontId="28" fillId="0" borderId="1" xfId="0" applyFont="1" applyBorder="1" applyAlignment="1">
      <alignment vertical="center" wrapText="1"/>
    </xf>
    <xf numFmtId="0" fontId="57" fillId="0" borderId="1" xfId="0" applyFont="1" applyBorder="1" applyAlignment="1">
      <alignment vertical="center" wrapText="1"/>
    </xf>
    <xf numFmtId="198" fontId="27" fillId="0" borderId="1" xfId="1" applyNumberFormat="1" applyFont="1" applyFill="1" applyBorder="1" applyAlignment="1">
      <alignment horizontal="left" vertical="center" wrapText="1"/>
    </xf>
    <xf numFmtId="198" fontId="13" fillId="0" borderId="7" xfId="0" applyNumberFormat="1" applyFont="1" applyFill="1" applyBorder="1" applyAlignment="1">
      <alignment vertical="center" wrapText="1"/>
    </xf>
    <xf numFmtId="198" fontId="13" fillId="0" borderId="1" xfId="0" applyNumberFormat="1" applyFont="1" applyFill="1" applyBorder="1" applyAlignment="1">
      <alignment vertical="center" wrapText="1"/>
    </xf>
    <xf numFmtId="0" fontId="58" fillId="0" borderId="1" xfId="458" applyFont="1" applyFill="1" applyBorder="1" applyAlignment="1">
      <alignment horizontal="left" vertical="center" wrapText="1"/>
    </xf>
    <xf numFmtId="203" fontId="59" fillId="0" borderId="1" xfId="0" applyNumberFormat="1" applyFont="1" applyFill="1" applyBorder="1" applyAlignment="1">
      <alignment horizontal="center" vertical="center" wrapText="1"/>
    </xf>
    <xf numFmtId="0" fontId="11" fillId="2" borderId="0" xfId="549" applyFont="1" applyFill="1" applyBorder="1" applyAlignment="1">
      <alignment horizontal="center" vertical="center"/>
    </xf>
    <xf numFmtId="0" fontId="13" fillId="0" borderId="0" xfId="549" applyFont="1" applyBorder="1" applyAlignment="1">
      <alignment horizontal="left" vertical="center"/>
    </xf>
    <xf numFmtId="0" fontId="13" fillId="0" borderId="0" xfId="549" applyFont="1" applyBorder="1" applyAlignment="1">
      <alignment horizontal="right" vertical="center"/>
    </xf>
    <xf numFmtId="0" fontId="29" fillId="0" borderId="1" xfId="0" applyFont="1" applyBorder="1" applyAlignment="1">
      <alignment horizontal="center" vertical="center" wrapText="1"/>
    </xf>
    <xf numFmtId="202" fontId="12" fillId="0" borderId="1" xfId="996" applyNumberFormat="1" applyFont="1" applyFill="1" applyBorder="1" applyAlignment="1">
      <alignment horizontal="left" vertical="center"/>
    </xf>
    <xf numFmtId="198" fontId="12" fillId="0" borderId="1" xfId="996" applyNumberFormat="1" applyFont="1" applyFill="1" applyBorder="1" applyAlignment="1">
      <alignment horizontal="right" vertical="center" wrapText="1"/>
    </xf>
    <xf numFmtId="202" fontId="13" fillId="0" borderId="1" xfId="996" applyNumberFormat="1" applyFont="1" applyFill="1" applyBorder="1" applyAlignment="1">
      <alignment horizontal="left" vertical="center"/>
    </xf>
    <xf numFmtId="198" fontId="13" fillId="0" borderId="1" xfId="996" applyNumberFormat="1" applyFont="1" applyFill="1" applyBorder="1" applyAlignment="1">
      <alignment horizontal="right" vertical="center" wrapText="1"/>
    </xf>
    <xf numFmtId="198" fontId="12" fillId="0" borderId="1" xfId="0" applyNumberFormat="1" applyFont="1" applyBorder="1" applyAlignment="1">
      <alignment horizontal="right" vertical="center" wrapText="1"/>
    </xf>
    <xf numFmtId="0" fontId="28" fillId="0" borderId="0" xfId="468" applyFont="1">
      <alignment vertical="center"/>
    </xf>
    <xf numFmtId="0" fontId="2" fillId="3" borderId="0" xfId="468" applyFont="1" applyFill="1" applyAlignment="1">
      <alignment horizontal="center" vertical="center"/>
    </xf>
    <xf numFmtId="0" fontId="35" fillId="3" borderId="0" xfId="468" applyFont="1" applyFill="1">
      <alignment vertical="center"/>
    </xf>
    <xf numFmtId="0" fontId="13" fillId="0" borderId="0" xfId="468" applyFont="1">
      <alignment vertical="center"/>
    </xf>
    <xf numFmtId="0" fontId="50" fillId="3" borderId="0" xfId="468" applyFont="1" applyFill="1">
      <alignment vertical="center"/>
    </xf>
    <xf numFmtId="197" fontId="27" fillId="3" borderId="0" xfId="468" applyNumberFormat="1" applyFont="1" applyFill="1" applyBorder="1" applyAlignment="1">
      <alignment horizontal="right" vertical="center"/>
    </xf>
    <xf numFmtId="197" fontId="29" fillId="3" borderId="1" xfId="468" applyNumberFormat="1" applyFont="1" applyFill="1" applyBorder="1" applyAlignment="1">
      <alignment horizontal="center" vertical="center" wrapText="1"/>
    </xf>
    <xf numFmtId="0" fontId="29" fillId="3" borderId="1" xfId="468" applyFont="1" applyFill="1" applyBorder="1" applyAlignment="1">
      <alignment horizontal="distributed" vertical="center" wrapText="1" indent="3"/>
    </xf>
    <xf numFmtId="0" fontId="12" fillId="2" borderId="1"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27"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29" fillId="0" borderId="1" xfId="0" applyFont="1" applyFill="1" applyBorder="1" applyAlignment="1">
      <alignment horizontal="left" vertical="center"/>
    </xf>
    <xf numFmtId="49" fontId="29" fillId="3" borderId="1" xfId="0" applyNumberFormat="1" applyFont="1" applyFill="1" applyBorder="1" applyAlignment="1">
      <alignment vertical="center" wrapText="1"/>
    </xf>
    <xf numFmtId="198" fontId="29" fillId="3" borderId="1" xfId="1" applyNumberFormat="1" applyFont="1" applyFill="1" applyBorder="1" applyAlignment="1" applyProtection="1">
      <alignment horizontal="right" vertical="center" wrapText="1"/>
      <protection locked="0"/>
    </xf>
    <xf numFmtId="0" fontId="60" fillId="2" borderId="1" xfId="0" applyFont="1" applyFill="1" applyBorder="1" applyAlignment="1" applyProtection="1">
      <alignment horizontal="left" vertical="center"/>
    </xf>
    <xf numFmtId="49" fontId="13" fillId="2" borderId="1" xfId="0" applyNumberFormat="1" applyFont="1" applyFill="1" applyBorder="1" applyAlignment="1" applyProtection="1">
      <alignment vertical="center" wrapText="1"/>
    </xf>
    <xf numFmtId="49" fontId="12" fillId="2" borderId="1" xfId="0" applyNumberFormat="1" applyFont="1" applyFill="1" applyBorder="1" applyAlignment="1" applyProtection="1">
      <alignment vertical="center" wrapText="1"/>
    </xf>
    <xf numFmtId="49" fontId="29" fillId="0" borderId="1" xfId="0" applyNumberFormat="1" applyFont="1" applyBorder="1" applyAlignment="1">
      <alignment vertical="center" wrapText="1"/>
    </xf>
    <xf numFmtId="49" fontId="13" fillId="2" borderId="1" xfId="0" applyNumberFormat="1" applyFont="1" applyFill="1" applyBorder="1" applyAlignment="1" applyProtection="1">
      <alignment horizontal="left" vertical="center"/>
    </xf>
    <xf numFmtId="49" fontId="13" fillId="2" borderId="1" xfId="0" applyNumberFormat="1" applyFont="1" applyFill="1" applyBorder="1" applyAlignment="1" applyProtection="1">
      <alignment horizontal="left" vertical="center" wrapText="1"/>
      <protection locked="0"/>
    </xf>
    <xf numFmtId="198" fontId="29" fillId="0" borderId="1" xfId="1" applyNumberFormat="1" applyFont="1" applyFill="1" applyBorder="1" applyAlignment="1" applyProtection="1">
      <alignment horizontal="right" vertical="center" wrapText="1"/>
      <protection locked="0"/>
    </xf>
    <xf numFmtId="3" fontId="29" fillId="2" borderId="1" xfId="0" applyNumberFormat="1" applyFont="1" applyFill="1" applyBorder="1" applyAlignment="1" applyProtection="1">
      <alignment horizontal="right" vertical="center"/>
      <protection locked="0"/>
    </xf>
    <xf numFmtId="3" fontId="61" fillId="2" borderId="1" xfId="0" applyNumberFormat="1" applyFont="1" applyFill="1" applyBorder="1" applyAlignment="1" applyProtection="1">
      <alignment horizontal="right" vertical="center"/>
      <protection locked="0"/>
    </xf>
    <xf numFmtId="49" fontId="13" fillId="2" borderId="1" xfId="0" applyNumberFormat="1" applyFont="1" applyFill="1" applyBorder="1" applyAlignment="1" applyProtection="1">
      <alignment horizontal="left" vertical="center"/>
      <protection locked="0"/>
    </xf>
    <xf numFmtId="198" fontId="29" fillId="3" borderId="1" xfId="1" applyNumberFormat="1" applyFont="1" applyFill="1" applyBorder="1" applyAlignment="1" applyProtection="1">
      <alignment horizontal="right" vertical="center" wrapText="1" shrinkToFit="1"/>
      <protection locked="0"/>
    </xf>
    <xf numFmtId="49" fontId="12" fillId="2" borderId="1" xfId="0" applyNumberFormat="1" applyFont="1" applyFill="1" applyBorder="1" applyAlignment="1" applyProtection="1">
      <alignment horizontal="left" vertical="center" wrapText="1"/>
      <protection locked="0"/>
    </xf>
    <xf numFmtId="49" fontId="27" fillId="2" borderId="1" xfId="0" applyNumberFormat="1" applyFont="1" applyFill="1" applyBorder="1" applyAlignment="1" applyProtection="1">
      <alignment horizontal="left" vertical="center" wrapText="1"/>
      <protection locked="0"/>
    </xf>
    <xf numFmtId="198" fontId="29" fillId="0" borderId="1" xfId="1" applyNumberFormat="1" applyFont="1" applyFill="1" applyBorder="1" applyAlignment="1" applyProtection="1">
      <alignment vertical="center" wrapText="1"/>
      <protection locked="0"/>
    </xf>
    <xf numFmtId="0" fontId="27" fillId="0" borderId="1" xfId="0" applyFont="1" applyFill="1" applyBorder="1" applyAlignment="1">
      <alignment horizontal="left" vertical="center"/>
    </xf>
    <xf numFmtId="49" fontId="29" fillId="3" borderId="1" xfId="1042" applyNumberFormat="1" applyFont="1" applyFill="1" applyBorder="1" applyAlignment="1" applyProtection="1">
      <alignment horizontal="left" vertical="center"/>
    </xf>
    <xf numFmtId="0" fontId="29" fillId="3" borderId="1" xfId="468" applyFont="1" applyFill="1" applyBorder="1" applyAlignment="1">
      <alignment horizontal="center" vertical="center" wrapText="1"/>
    </xf>
    <xf numFmtId="0" fontId="29" fillId="0" borderId="0" xfId="468" applyFont="1" applyFill="1" applyAlignment="1">
      <alignment horizontal="center" vertical="center" wrapText="1"/>
    </xf>
    <xf numFmtId="0" fontId="30" fillId="3" borderId="0" xfId="1088" applyFill="1">
      <alignment vertical="center"/>
    </xf>
    <xf numFmtId="0" fontId="30" fillId="0" borderId="0" xfId="1088" applyFill="1">
      <alignment vertical="center"/>
    </xf>
    <xf numFmtId="0" fontId="27" fillId="0" borderId="0" xfId="468" applyFont="1" applyFill="1" applyAlignment="1">
      <alignment horizontal="left" vertical="center"/>
    </xf>
    <xf numFmtId="197" fontId="27" fillId="0" borderId="0" xfId="468" applyNumberFormat="1" applyFont="1" applyFill="1" applyBorder="1" applyAlignment="1">
      <alignment horizontal="right" vertical="center"/>
    </xf>
    <xf numFmtId="197" fontId="29" fillId="0" borderId="3" xfId="468" applyNumberFormat="1" applyFont="1" applyFill="1" applyBorder="1" applyAlignment="1">
      <alignment vertical="center" wrapText="1"/>
    </xf>
    <xf numFmtId="0" fontId="29" fillId="0" borderId="3" xfId="468" applyNumberFormat="1" applyFont="1" applyFill="1" applyBorder="1" applyAlignment="1">
      <alignment horizontal="left" vertical="center"/>
    </xf>
    <xf numFmtId="0" fontId="29" fillId="0" borderId="1" xfId="468" applyNumberFormat="1" applyFont="1" applyFill="1" applyBorder="1" applyAlignment="1">
      <alignment vertical="center" wrapText="1"/>
    </xf>
    <xf numFmtId="199" fontId="27" fillId="3" borderId="1" xfId="3" applyNumberFormat="1" applyFont="1" applyFill="1" applyBorder="1" applyAlignment="1" applyProtection="1">
      <alignment horizontal="right" vertical="center" wrapText="1"/>
      <protection locked="0"/>
    </xf>
    <xf numFmtId="0" fontId="27" fillId="0" borderId="1" xfId="468" applyFont="1" applyFill="1" applyBorder="1" applyAlignment="1">
      <alignment horizontal="left" vertical="center" wrapText="1"/>
    </xf>
    <xf numFmtId="198" fontId="62" fillId="3" borderId="1" xfId="0" applyNumberFormat="1" applyFont="1" applyFill="1" applyBorder="1" applyAlignment="1" applyProtection="1">
      <alignment horizontal="center" vertical="center"/>
    </xf>
    <xf numFmtId="198" fontId="62" fillId="3" borderId="1" xfId="0" applyNumberFormat="1" applyFont="1" applyFill="1" applyBorder="1" applyAlignment="1" applyProtection="1">
      <alignment horizontal="right" vertical="center"/>
    </xf>
    <xf numFmtId="0" fontId="27" fillId="3" borderId="3" xfId="468" applyFont="1" applyFill="1" applyBorder="1" applyAlignment="1">
      <alignment horizontal="left" vertical="center"/>
    </xf>
    <xf numFmtId="0" fontId="27" fillId="3" borderId="1" xfId="468" applyFont="1" applyFill="1" applyBorder="1" applyAlignment="1">
      <alignment horizontal="left" vertical="center" wrapText="1"/>
    </xf>
    <xf numFmtId="198" fontId="63" fillId="3" borderId="1" xfId="0" applyNumberFormat="1" applyFont="1" applyFill="1" applyBorder="1" applyAlignment="1" applyProtection="1">
      <alignment horizontal="center" vertical="center"/>
    </xf>
    <xf numFmtId="198" fontId="63" fillId="3" borderId="1" xfId="0" applyNumberFormat="1" applyFont="1" applyFill="1" applyBorder="1" applyAlignment="1" applyProtection="1">
      <alignment horizontal="right" vertical="center"/>
    </xf>
    <xf numFmtId="199" fontId="29" fillId="0" borderId="1" xfId="3" applyNumberFormat="1" applyFont="1" applyFill="1" applyBorder="1" applyAlignment="1" applyProtection="1">
      <alignment horizontal="right" vertical="center" wrapText="1"/>
      <protection locked="0"/>
    </xf>
    <xf numFmtId="0" fontId="27" fillId="0" borderId="3" xfId="468" applyFont="1" applyFill="1" applyBorder="1" applyAlignment="1">
      <alignment horizontal="left" vertical="top" wrapText="1"/>
    </xf>
    <xf numFmtId="0" fontId="27" fillId="0" borderId="1" xfId="468" applyNumberFormat="1" applyFont="1" applyFill="1" applyBorder="1" applyAlignment="1">
      <alignment vertical="center" wrapText="1"/>
    </xf>
    <xf numFmtId="0" fontId="29" fillId="0" borderId="3" xfId="468" applyFont="1" applyFill="1" applyBorder="1" applyAlignment="1">
      <alignment horizontal="distributed" vertical="center"/>
    </xf>
    <xf numFmtId="49" fontId="29" fillId="0" borderId="1" xfId="0" applyNumberFormat="1" applyFont="1" applyFill="1" applyBorder="1" applyAlignment="1" applyProtection="1">
      <alignment horizontal="distributed" vertical="center" wrapText="1"/>
    </xf>
    <xf numFmtId="0" fontId="29" fillId="0" borderId="1" xfId="468" applyFont="1" applyFill="1" applyBorder="1" applyAlignment="1">
      <alignment horizontal="left" vertical="center" wrapText="1"/>
    </xf>
    <xf numFmtId="0" fontId="29" fillId="0" borderId="3" xfId="468" applyNumberFormat="1" applyFont="1" applyFill="1" applyBorder="1" applyAlignment="1" applyProtection="1">
      <alignment horizontal="left" vertical="center"/>
    </xf>
    <xf numFmtId="0" fontId="29" fillId="0" borderId="1" xfId="468" applyNumberFormat="1" applyFont="1" applyFill="1" applyBorder="1" applyAlignment="1" applyProtection="1">
      <alignment vertical="center" wrapText="1"/>
    </xf>
    <xf numFmtId="0" fontId="27" fillId="3" borderId="3" xfId="1088" applyFont="1" applyFill="1" applyBorder="1" applyAlignment="1" applyProtection="1">
      <alignment horizontal="left" vertical="center"/>
    </xf>
    <xf numFmtId="0" fontId="27" fillId="3" borderId="1" xfId="1088" applyFont="1" applyFill="1" applyBorder="1" applyAlignment="1" applyProtection="1">
      <alignment horizontal="left" vertical="center" wrapText="1"/>
    </xf>
    <xf numFmtId="198" fontId="27" fillId="3" borderId="1" xfId="1" applyNumberFormat="1" applyFont="1" applyFill="1" applyBorder="1" applyAlignment="1">
      <alignment horizontal="right" vertical="center" wrapText="1"/>
    </xf>
    <xf numFmtId="198" fontId="27" fillId="3" borderId="1" xfId="1" applyNumberFormat="1" applyFont="1" applyFill="1" applyBorder="1" applyAlignment="1" applyProtection="1">
      <alignment horizontal="right" vertical="center" wrapText="1"/>
      <protection locked="0"/>
    </xf>
    <xf numFmtId="197" fontId="27" fillId="3" borderId="1" xfId="468" applyNumberFormat="1" applyFont="1" applyFill="1" applyBorder="1" applyAlignment="1" applyProtection="1">
      <alignment horizontal="right" vertical="center" wrapText="1"/>
      <protection locked="0"/>
    </xf>
    <xf numFmtId="0" fontId="45" fillId="0" borderId="3" xfId="468" applyFont="1" applyFill="1" applyBorder="1" applyAlignment="1">
      <alignment horizontal="distributed" vertical="center"/>
    </xf>
    <xf numFmtId="0" fontId="29" fillId="0" borderId="1" xfId="468" applyFont="1" applyFill="1" applyBorder="1" applyAlignment="1">
      <alignment horizontal="distributed" vertical="center" wrapText="1" indent="2"/>
    </xf>
    <xf numFmtId="198" fontId="30" fillId="0" borderId="0" xfId="468" applyNumberFormat="1" applyFill="1">
      <alignment vertical="center"/>
    </xf>
    <xf numFmtId="0" fontId="0" fillId="0" borderId="0" xfId="468" applyFont="1" applyFill="1">
      <alignment vertical="center"/>
    </xf>
    <xf numFmtId="197" fontId="29" fillId="0" borderId="10" xfId="468" applyNumberFormat="1" applyFont="1" applyFill="1" applyBorder="1" applyAlignment="1">
      <alignment horizontal="center" vertical="center" wrapText="1"/>
    </xf>
    <xf numFmtId="0" fontId="29" fillId="0" borderId="1" xfId="468" applyFont="1" applyFill="1" applyBorder="1" applyAlignment="1">
      <alignment horizontal="center" vertical="center" wrapText="1"/>
    </xf>
    <xf numFmtId="197" fontId="29" fillId="0" borderId="0" xfId="468" applyNumberFormat="1" applyFont="1" applyFill="1" applyAlignment="1">
      <alignment horizontal="center" vertical="center" wrapText="1"/>
    </xf>
    <xf numFmtId="198" fontId="27" fillId="0" borderId="1" xfId="210" applyNumberFormat="1" applyFont="1" applyFill="1" applyBorder="1" applyAlignment="1" applyProtection="1">
      <alignment vertical="center" wrapText="1"/>
    </xf>
    <xf numFmtId="49" fontId="27" fillId="0" borderId="1" xfId="210" applyNumberFormat="1" applyFont="1" applyFill="1" applyBorder="1" applyAlignment="1" applyProtection="1">
      <alignment horizontal="left" vertical="center" wrapText="1"/>
    </xf>
    <xf numFmtId="0" fontId="29" fillId="0" borderId="1" xfId="468" applyFont="1" applyFill="1" applyBorder="1" applyAlignment="1">
      <alignment vertical="center" wrapText="1"/>
    </xf>
    <xf numFmtId="0" fontId="27" fillId="0" borderId="3" xfId="468" applyNumberFormat="1" applyFont="1" applyFill="1" applyBorder="1" applyAlignment="1">
      <alignment horizontal="left" vertical="center"/>
    </xf>
    <xf numFmtId="0" fontId="27" fillId="0" borderId="1" xfId="468" applyNumberFormat="1" applyFont="1" applyFill="1" applyBorder="1" applyAlignment="1">
      <alignment horizontal="left" vertical="center" wrapText="1"/>
    </xf>
    <xf numFmtId="199" fontId="27" fillId="0" borderId="1" xfId="1130" applyNumberFormat="1" applyFont="1" applyFill="1" applyBorder="1" applyAlignment="1" applyProtection="1">
      <alignment vertical="center" wrapText="1"/>
      <protection locked="0"/>
    </xf>
    <xf numFmtId="0" fontId="27" fillId="0" borderId="3" xfId="1088" applyFont="1" applyFill="1" applyBorder="1" applyAlignment="1">
      <alignment horizontal="left" vertical="center"/>
    </xf>
    <xf numFmtId="0" fontId="29" fillId="0" borderId="1" xfId="468" applyNumberFormat="1" applyFont="1" applyFill="1" applyBorder="1" applyAlignment="1">
      <alignment horizontal="left" vertical="center" wrapText="1"/>
    </xf>
    <xf numFmtId="0" fontId="64" fillId="0" borderId="0" xfId="468" applyFont="1" applyFill="1">
      <alignment vertical="center"/>
    </xf>
    <xf numFmtId="3" fontId="30" fillId="0" borderId="0" xfId="468" applyNumberFormat="1" applyFill="1">
      <alignment vertical="center"/>
    </xf>
    <xf numFmtId="0" fontId="29" fillId="3" borderId="0" xfId="468" applyFont="1" applyFill="1" applyAlignment="1" applyProtection="1">
      <alignment horizontal="center" vertical="center" wrapText="1"/>
    </xf>
    <xf numFmtId="0" fontId="27" fillId="3" borderId="0" xfId="468" applyFont="1" applyFill="1" applyProtection="1">
      <alignment vertical="center"/>
    </xf>
    <xf numFmtId="0" fontId="30" fillId="3" borderId="0" xfId="1088" applyFill="1" applyProtection="1">
      <alignment vertical="center"/>
    </xf>
    <xf numFmtId="197" fontId="30" fillId="3" borderId="0" xfId="468" applyNumberFormat="1" applyFill="1" applyProtection="1">
      <alignment vertical="center"/>
    </xf>
    <xf numFmtId="0" fontId="0" fillId="0" borderId="0" xfId="0" applyAlignment="1" applyProtection="1"/>
    <xf numFmtId="0" fontId="65" fillId="3" borderId="0" xfId="468" applyFont="1" applyFill="1" applyProtection="1">
      <alignment vertical="center"/>
    </xf>
    <xf numFmtId="0" fontId="0" fillId="0" borderId="0" xfId="0" applyFill="1" applyAlignment="1" applyProtection="1"/>
    <xf numFmtId="0" fontId="27" fillId="0" borderId="0" xfId="468" applyFont="1" applyFill="1" applyAlignment="1" applyProtection="1">
      <alignment horizontal="left" vertical="center"/>
    </xf>
    <xf numFmtId="0" fontId="50" fillId="0" borderId="0" xfId="468" applyFont="1" applyFill="1" applyProtection="1">
      <alignment vertical="center"/>
    </xf>
    <xf numFmtId="0" fontId="29" fillId="0" borderId="1" xfId="468" applyFont="1" applyFill="1" applyBorder="1" applyAlignment="1" applyProtection="1">
      <alignment horizontal="center" vertical="center" wrapText="1"/>
    </xf>
    <xf numFmtId="197" fontId="29" fillId="0" borderId="0" xfId="468" applyNumberFormat="1" applyFont="1" applyFill="1" applyAlignment="1" applyProtection="1">
      <alignment horizontal="center" vertical="center" wrapText="1"/>
    </xf>
    <xf numFmtId="0" fontId="35" fillId="0" borderId="0" xfId="1088" applyFont="1" applyFill="1" applyAlignment="1" applyProtection="1">
      <alignment horizontal="center" vertical="center"/>
    </xf>
    <xf numFmtId="0" fontId="27" fillId="0" borderId="3" xfId="468" applyFont="1" applyFill="1" applyBorder="1" applyAlignment="1" applyProtection="1">
      <alignment horizontal="left" vertical="top" wrapText="1"/>
    </xf>
    <xf numFmtId="0" fontId="27" fillId="0" borderId="1" xfId="468" applyNumberFormat="1" applyFont="1" applyFill="1" applyBorder="1" applyAlignment="1" applyProtection="1">
      <alignment vertical="center" wrapText="1"/>
    </xf>
    <xf numFmtId="0" fontId="29" fillId="0" borderId="3" xfId="468" applyFont="1" applyFill="1" applyBorder="1" applyAlignment="1" applyProtection="1">
      <alignment horizontal="distributed" vertical="center"/>
    </xf>
    <xf numFmtId="0" fontId="27" fillId="0" borderId="3" xfId="1088" applyFont="1" applyFill="1" applyBorder="1" applyAlignment="1" applyProtection="1">
      <alignment horizontal="left" vertical="center"/>
    </xf>
    <xf numFmtId="0" fontId="45" fillId="0" borderId="3" xfId="468" applyFont="1" applyFill="1" applyBorder="1" applyAlignment="1" applyProtection="1">
      <alignment horizontal="distributed" vertical="center"/>
    </xf>
    <xf numFmtId="0" fontId="29" fillId="0" borderId="1" xfId="468" applyNumberFormat="1" applyFont="1" applyFill="1" applyBorder="1" applyAlignment="1" applyProtection="1">
      <alignment horizontal="distributed" vertical="center"/>
    </xf>
    <xf numFmtId="3" fontId="30" fillId="3" borderId="0" xfId="468" applyNumberFormat="1" applyFill="1" applyProtection="1">
      <alignment vertical="center"/>
    </xf>
    <xf numFmtId="0" fontId="27" fillId="0" borderId="3" xfId="468" applyFont="1" applyFill="1" applyBorder="1" applyAlignment="1" applyProtection="1" quotePrefix="1">
      <alignment horizontal="left" vertical="center"/>
    </xf>
    <xf numFmtId="0" fontId="27" fillId="3" borderId="3" xfId="468" applyFont="1" applyFill="1" applyBorder="1" applyAlignment="1" quotePrefix="1">
      <alignment horizontal="left" vertical="center"/>
    </xf>
  </cellXfs>
  <cellStyles count="13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数量 2 3" xfId="49"/>
    <cellStyle name="常规 4 4" xfId="50"/>
    <cellStyle name="常规 4 2 2" xfId="51"/>
    <cellStyle name="输入 5 3" xfId="52"/>
    <cellStyle name="好_Book1" xfId="53"/>
    <cellStyle name="强调文字颜色 2 3 2" xfId="54"/>
    <cellStyle name="常规 435" xfId="55"/>
    <cellStyle name="常规 440" xfId="56"/>
    <cellStyle name="链接单元格 5" xfId="57"/>
    <cellStyle name="Accent1 5" xfId="58"/>
    <cellStyle name="百分比 2 8 2" xfId="59"/>
    <cellStyle name="常规 3 4 3" xfId="60"/>
    <cellStyle name="Accent2 - 40%" xfId="61"/>
    <cellStyle name="差_11大理 2" xfId="62"/>
    <cellStyle name="常规 26 2" xfId="63"/>
    <cellStyle name="计算 2" xfId="64"/>
    <cellStyle name="汇总 3 5" xfId="65"/>
    <cellStyle name="常规 7 3" xfId="66"/>
    <cellStyle name="千位分隔 11 2" xfId="67"/>
    <cellStyle name="Accent6 4" xfId="68"/>
    <cellStyle name="汇总 4 2 2 2" xfId="69"/>
    <cellStyle name="Input [yellow] 4" xfId="70"/>
    <cellStyle name="好_0605石屏县 2 2" xfId="71"/>
    <cellStyle name="Accent2 - 60%" xfId="72"/>
    <cellStyle name="60% - 强调文字颜色 6 3 2" xfId="73"/>
    <cellStyle name="日期" xfId="74"/>
    <cellStyle name="千位分隔 4 6" xfId="75"/>
    <cellStyle name="常规 2 7 3" xfId="76"/>
    <cellStyle name="Accent4 5" xfId="77"/>
    <cellStyle name="差_Book1 2" xfId="78"/>
    <cellStyle name="60% - 强调文字颜色 2 3" xfId="79"/>
    <cellStyle name="常规 6" xfId="80"/>
    <cellStyle name="Accent5 - 60% 2 2" xfId="81"/>
    <cellStyle name="Accent6 3" xfId="82"/>
    <cellStyle name="解释性文本 2 2" xfId="83"/>
    <cellStyle name="百分比 7" xfId="84"/>
    <cellStyle name="Accent3 4 2" xfId="85"/>
    <cellStyle name="常规 5 2 4" xfId="86"/>
    <cellStyle name="常规 4 2 2 3" xfId="87"/>
    <cellStyle name="常规 6 5" xfId="88"/>
    <cellStyle name="注释 5" xfId="89"/>
    <cellStyle name="强调文字颜色 1 2 3" xfId="90"/>
    <cellStyle name="Accent1 - 60% 2 2" xfId="91"/>
    <cellStyle name="标题 1 5 2" xfId="92"/>
    <cellStyle name="差 6" xfId="93"/>
    <cellStyle name="差_0502通海县 2 2" xfId="94"/>
    <cellStyle name="百分比 4" xfId="95"/>
    <cellStyle name="百分比 5" xfId="96"/>
    <cellStyle name="Accent4 2 2" xfId="97"/>
    <cellStyle name="百分比 6" xfId="98"/>
    <cellStyle name="常规 5 2 3" xfId="99"/>
    <cellStyle name="差 8" xfId="100"/>
    <cellStyle name="Accent6 5" xfId="101"/>
    <cellStyle name="常规 6 3 2 2" xfId="102"/>
    <cellStyle name="注释 3 2 2" xfId="103"/>
    <cellStyle name="常规 26" xfId="104"/>
    <cellStyle name="输出 6" xfId="105"/>
    <cellStyle name="常规 443" xfId="106"/>
    <cellStyle name="常规 8 3" xfId="107"/>
    <cellStyle name="常规 2 2 2 5" xfId="108"/>
    <cellStyle name="标题 4 5 3" xfId="109"/>
    <cellStyle name="注释 2 3" xfId="110"/>
    <cellStyle name="PSHeading 4" xfId="111"/>
    <cellStyle name="差_0605石屏" xfId="112"/>
    <cellStyle name="差 3 4" xfId="113"/>
    <cellStyle name="输出 3 3" xfId="114"/>
    <cellStyle name="适中 8" xfId="115"/>
    <cellStyle name="20% - 强调文字颜色 3 3" xfId="116"/>
    <cellStyle name="链接单元格 5 3" xfId="117"/>
    <cellStyle name="常规 442" xfId="118"/>
    <cellStyle name="常规 8 2" xfId="119"/>
    <cellStyle name="链接单元格 7" xfId="120"/>
    <cellStyle name="汇总 3 2 3" xfId="121"/>
    <cellStyle name="警告文本 3 2 2" xfId="122"/>
    <cellStyle name="输出 5" xfId="123"/>
    <cellStyle name="常规 2 2 2 4" xfId="124"/>
    <cellStyle name="千位分隔 6 2" xfId="125"/>
    <cellStyle name="标题 4 5 2" xfId="126"/>
    <cellStyle name="检查单元格 3 2" xfId="127"/>
    <cellStyle name="汇总 2 4 2" xfId="128"/>
    <cellStyle name="编号 3 2" xfId="129"/>
    <cellStyle name="常规 428" xfId="130"/>
    <cellStyle name="常规 433" xfId="131"/>
    <cellStyle name="链接单元格 3" xfId="132"/>
    <cellStyle name="标题 5 4" xfId="133"/>
    <cellStyle name="链接单元格 4" xfId="134"/>
    <cellStyle name="常规 429" xfId="135"/>
    <cellStyle name="常规 434" xfId="136"/>
    <cellStyle name="汇总 3 4" xfId="137"/>
    <cellStyle name="差_11大理 2 2" xfId="138"/>
    <cellStyle name="PSChar" xfId="139"/>
    <cellStyle name="常规 436" xfId="140"/>
    <cellStyle name="常规 441" xfId="141"/>
    <cellStyle name="链接单元格 6" xfId="142"/>
    <cellStyle name="输出 4" xfId="143"/>
    <cellStyle name="汇总 3 2 2" xfId="144"/>
    <cellStyle name="标题 1 4 2" xfId="145"/>
    <cellStyle name="Accent6 6" xfId="146"/>
    <cellStyle name="_弱电系统设备配置报价清单" xfId="147"/>
    <cellStyle name="适中 2" xfId="148"/>
    <cellStyle name="计算 5" xfId="149"/>
    <cellStyle name="标题 1 4 3" xfId="150"/>
    <cellStyle name="Accent6 7" xfId="151"/>
    <cellStyle name="注释 5 3" xfId="152"/>
    <cellStyle name="警告文本 3" xfId="153"/>
    <cellStyle name="注释 3" xfId="154"/>
    <cellStyle name="千位分隔 3 2 2" xfId="155"/>
    <cellStyle name="标题 4 2 2 2" xfId="156"/>
    <cellStyle name="输出 5 3" xfId="157"/>
    <cellStyle name="20% - 强调文字颜色 5 3" xfId="158"/>
    <cellStyle name="注释 2 2" xfId="159"/>
    <cellStyle name="常规 6 2 2" xfId="160"/>
    <cellStyle name="注释 3 3" xfId="161"/>
    <cellStyle name="常规 6 3 3" xfId="162"/>
    <cellStyle name="注释 3 2" xfId="163"/>
    <cellStyle name="常规 6 3 2" xfId="164"/>
    <cellStyle name="寘嬫愗傝 [0.00]_Region Orders (2)" xfId="165"/>
    <cellStyle name="汇总 4 2 2" xfId="166"/>
    <cellStyle name="数量 2 2" xfId="167"/>
    <cellStyle name="样式 1" xfId="168"/>
    <cellStyle name="标题 3 3 2" xfId="169"/>
    <cellStyle name="Currency_!!!GO" xfId="170"/>
    <cellStyle name="分级显示列_1_Book1" xfId="171"/>
    <cellStyle name="Accent3 - 60% 2 2" xfId="172"/>
    <cellStyle name="编号" xfId="173"/>
    <cellStyle name="未定义" xfId="174"/>
    <cellStyle name="常规 3 5" xfId="175"/>
    <cellStyle name="输入 4 4" xfId="176"/>
    <cellStyle name="强调文字颜色 5 2" xfId="177"/>
    <cellStyle name="输出 5 2" xfId="178"/>
    <cellStyle name="寘嬫愗傝_Region Orders (2)" xfId="179"/>
    <cellStyle name="输出 3 2" xfId="180"/>
    <cellStyle name="超级链接 3" xfId="181"/>
    <cellStyle name="输出 2 4" xfId="182"/>
    <cellStyle name="链接单元格 4 4" xfId="183"/>
    <cellStyle name="适中 4 4" xfId="184"/>
    <cellStyle name="适中 3 2 2" xfId="185"/>
    <cellStyle name="Currency1" xfId="186"/>
    <cellStyle name="适中 3 2" xfId="187"/>
    <cellStyle name="商品名称 2" xfId="188"/>
    <cellStyle name="日期 3 2" xfId="189"/>
    <cellStyle name="好_0605石屏 2 2" xfId="190"/>
    <cellStyle name="超链接 3 2" xfId="191"/>
    <cellStyle name="常规 8 4" xfId="192"/>
    <cellStyle name="常规 444" xfId="193"/>
    <cellStyle name="常规 439" xfId="194"/>
    <cellStyle name="常规 4 6 2" xfId="195"/>
    <cellStyle name="常规 4 2 4 2" xfId="196"/>
    <cellStyle name="强调文字颜色 6 3 2" xfId="197"/>
    <cellStyle name="输出 7" xfId="198"/>
    <cellStyle name="强调文字颜色 6 2 3" xfId="199"/>
    <cellStyle name="强调文字颜色 6 2 2" xfId="200"/>
    <cellStyle name="常规 7 4" xfId="201"/>
    <cellStyle name="常规 4 2 3 2" xfId="202"/>
    <cellStyle name="强调文字颜色 6 2" xfId="203"/>
    <cellStyle name="常规 4 2 3" xfId="204"/>
    <cellStyle name="常规 4 5" xfId="205"/>
    <cellStyle name="强调文字颜色 5 3 2" xfId="206"/>
    <cellStyle name="Accent2 3 2" xfId="207"/>
    <cellStyle name="强调文字颜色 5 3" xfId="208"/>
    <cellStyle name="强调文字颜色 4 2 3" xfId="209"/>
    <cellStyle name="常规_exceltmp1" xfId="210"/>
    <cellStyle name="60% - 强调文字颜色 5 2 2" xfId="211"/>
    <cellStyle name="常规 2 5 3" xfId="212"/>
    <cellStyle name="强调文字颜色 4 2 2" xfId="213"/>
    <cellStyle name="好 8" xfId="214"/>
    <cellStyle name="好_2008年地州对账表(国库资金） 2 2" xfId="215"/>
    <cellStyle name="商品名称 2 3" xfId="216"/>
    <cellStyle name="常规 2 5 2" xfId="217"/>
    <cellStyle name="强调文字颜色 3 2 3" xfId="218"/>
    <cellStyle name="适中 2 4" xfId="219"/>
    <cellStyle name="差_Book1" xfId="220"/>
    <cellStyle name="60% - 强调文字颜色 4 2 2" xfId="221"/>
    <cellStyle name="强调文字颜色 3 2" xfId="222"/>
    <cellStyle name="Accent2 - 40% 2 2" xfId="223"/>
    <cellStyle name="输入 2 4" xfId="224"/>
    <cellStyle name="强调文字颜色 2 3" xfId="225"/>
    <cellStyle name="强调文字颜色 6 2 2 2" xfId="226"/>
    <cellStyle name="强调文字颜色 1 3" xfId="227"/>
    <cellStyle name="警告文本 4 4" xfId="228"/>
    <cellStyle name="强调 2" xfId="229"/>
    <cellStyle name="强调 1 2" xfId="230"/>
    <cellStyle name="警告文本 4 3" xfId="231"/>
    <cellStyle name="强调 1" xfId="232"/>
    <cellStyle name="常规 19 2 2" xfId="233"/>
    <cellStyle name="千位分隔 8 2" xfId="234"/>
    <cellStyle name="检查单元格 5 2" xfId="235"/>
    <cellStyle name="检查单元格 4 2" xfId="236"/>
    <cellStyle name="差_1110洱源 2" xfId="237"/>
    <cellStyle name="常规 2 2 3 4" xfId="238"/>
    <cellStyle name="Accent1 8" xfId="239"/>
    <cellStyle name="千位分隔 7 2" xfId="240"/>
    <cellStyle name="千位分隔 4 6 2" xfId="241"/>
    <cellStyle name="日期 2" xfId="242"/>
    <cellStyle name="Accent2 - 60% 2" xfId="243"/>
    <cellStyle name="千分位[0]_laroux" xfId="244"/>
    <cellStyle name="千位分隔 11" xfId="245"/>
    <cellStyle name="输入 8" xfId="246"/>
    <cellStyle name="常规 2 16" xfId="247"/>
    <cellStyle name="百分比 2 3 4" xfId="248"/>
    <cellStyle name="普通_97-917" xfId="249"/>
    <cellStyle name="链接单元格 4 3" xfId="250"/>
    <cellStyle name="20% - 强调文字颜色 2 3" xfId="251"/>
    <cellStyle name="20% - 强调文字颜色 2 2 2" xfId="252"/>
    <cellStyle name="链接单元格 4 2 2" xfId="253"/>
    <cellStyle name="输出 2 2 2" xfId="254"/>
    <cellStyle name="常规 2 4 2 3" xfId="255"/>
    <cellStyle name="常规 3_Book1" xfId="256"/>
    <cellStyle name="链接单元格 3 4" xfId="257"/>
    <cellStyle name="Accent1 - 20% 3" xfId="258"/>
    <cellStyle name="强调文字颜色 2 2 2 2" xfId="259"/>
    <cellStyle name="Accent1 - 20% 2" xfId="260"/>
    <cellStyle name="20% - 强调文字颜色 1 3" xfId="261"/>
    <cellStyle name="链接单元格 3 3" xfId="262"/>
    <cellStyle name="链接单元格 2 4" xfId="263"/>
    <cellStyle name="警告文本 7" xfId="264"/>
    <cellStyle name="警告文本 5 3" xfId="265"/>
    <cellStyle name="链接单元格 2 2 2" xfId="266"/>
    <cellStyle name="部门 2 3" xfId="267"/>
    <cellStyle name="常规 2 2 2 3" xfId="268"/>
    <cellStyle name="警告文本 5 2" xfId="269"/>
    <cellStyle name="链接单元格 2 2" xfId="270"/>
    <cellStyle name="警告文本 5" xfId="271"/>
    <cellStyle name="警告文本 4" xfId="272"/>
    <cellStyle name="警告文本 3 4" xfId="273"/>
    <cellStyle name="警告文本 2" xfId="274"/>
    <cellStyle name="借出原因 4" xfId="275"/>
    <cellStyle name="解释性文本 4 2 2" xfId="276"/>
    <cellStyle name="解释性文本 4 2" xfId="277"/>
    <cellStyle name="解释性文本 3 4" xfId="278"/>
    <cellStyle name="解释性文本 3 3" xfId="279"/>
    <cellStyle name="检查单元格 8" xfId="280"/>
    <cellStyle name="百分比 2 3 2 2" xfId="281"/>
    <cellStyle name="常规 2 14 2" xfId="282"/>
    <cellStyle name="检查单元格 5 3" xfId="283"/>
    <cellStyle name="检查单元格 4 4" xfId="284"/>
    <cellStyle name="检查单元格 4 3" xfId="285"/>
    <cellStyle name="差_1110洱源 3" xfId="286"/>
    <cellStyle name="Accent1 9" xfId="287"/>
    <cellStyle name="检查单元格 4 2 2" xfId="288"/>
    <cellStyle name="差_1110洱源 2 2" xfId="289"/>
    <cellStyle name="计算 7" xfId="290"/>
    <cellStyle name="常规 3 2 2" xfId="291"/>
    <cellStyle name="适中 4" xfId="292"/>
    <cellStyle name="计算 6" xfId="293"/>
    <cellStyle name="适中 3" xfId="294"/>
    <cellStyle name="差_2008年地州对账表(国库资金） 2 2" xfId="295"/>
    <cellStyle name="计算 5 3" xfId="296"/>
    <cellStyle name="适中 2 3" xfId="297"/>
    <cellStyle name="强调文字颜色 3 2 2" xfId="298"/>
    <cellStyle name="40% - 强调文字颜色 6 3" xfId="299"/>
    <cellStyle name="好 3 4" xfId="300"/>
    <cellStyle name="强调文字颜色 1 3 2" xfId="301"/>
    <cellStyle name="百分比 2 9" xfId="302"/>
    <cellStyle name="适中 2 2" xfId="303"/>
    <cellStyle name="计算 5 2" xfId="304"/>
    <cellStyle name="计算 4 4" xfId="305"/>
    <cellStyle name="好_0605石屏县" xfId="306"/>
    <cellStyle name="计算 4 3" xfId="307"/>
    <cellStyle name="好 2 4" xfId="308"/>
    <cellStyle name="40% - 强调文字颜色 5 3" xfId="309"/>
    <cellStyle name="强调文字颜色 1 2 2" xfId="310"/>
    <cellStyle name="常规 2 6 4 2" xfId="311"/>
    <cellStyle name="计算 4 2" xfId="312"/>
    <cellStyle name="Accent6 - 20% 3" xfId="313"/>
    <cellStyle name="20% - 强调文字颜色 6 2 2" xfId="314"/>
    <cellStyle name="计算 3 4" xfId="315"/>
    <cellStyle name="计算 2 4" xfId="316"/>
    <cellStyle name="计算 2 2" xfId="317"/>
    <cellStyle name="汇总 8 2" xfId="318"/>
    <cellStyle name="汇总 7 2" xfId="319"/>
    <cellStyle name="常规 3 8" xfId="320"/>
    <cellStyle name="常规 2 14" xfId="321"/>
    <cellStyle name="百分比 2 3 2" xfId="322"/>
    <cellStyle name="汇总 5 4" xfId="323"/>
    <cellStyle name="千分位_97-917" xfId="324"/>
    <cellStyle name="汇总 5 3 2" xfId="325"/>
    <cellStyle name="常规 2 13 2" xfId="326"/>
    <cellStyle name="汇总 5 3" xfId="327"/>
    <cellStyle name="常规 2 13" xfId="328"/>
    <cellStyle name="汇总 5 2" xfId="329"/>
    <cellStyle name="常规 2 12" xfId="330"/>
    <cellStyle name="百分比 2 2 3" xfId="331"/>
    <cellStyle name="汇总 4 5" xfId="332"/>
    <cellStyle name="汇总 4 4 2" xfId="333"/>
    <cellStyle name="百分比 2 2 2 2" xfId="334"/>
    <cellStyle name="百分比 2 2 2" xfId="335"/>
    <cellStyle name="汇总 4 4" xfId="336"/>
    <cellStyle name="汇总 4 3 2" xfId="337"/>
    <cellStyle name="Accent1 - 60%" xfId="338"/>
    <cellStyle name="汇总 4 3" xfId="339"/>
    <cellStyle name="警告文本 4 2 2" xfId="340"/>
    <cellStyle name="汇总 4 2 3" xfId="341"/>
    <cellStyle name="汇总 4 2" xfId="342"/>
    <cellStyle name="汇总 3 4 2" xfId="343"/>
    <cellStyle name="汇总 3 2 2 2" xfId="344"/>
    <cellStyle name="常规 3" xfId="345"/>
    <cellStyle name="输出 4 2" xfId="346"/>
    <cellStyle name="汇总 3 2" xfId="347"/>
    <cellStyle name="标题 5 3" xfId="348"/>
    <cellStyle name="汇总 2 5" xfId="349"/>
    <cellStyle name="检查单元格 4" xfId="350"/>
    <cellStyle name="检查单元格 3" xfId="351"/>
    <cellStyle name="汇总 2 4" xfId="352"/>
    <cellStyle name="汇总 2 3 2" xfId="353"/>
    <cellStyle name="检查单元格 2 2" xfId="354"/>
    <cellStyle name="汇总 2 2 3" xfId="355"/>
    <cellStyle name="警告文本 2 2 2" xfId="356"/>
    <cellStyle name="汇总 2 2 2 2" xfId="357"/>
    <cellStyle name="汇总 8" xfId="358"/>
    <cellStyle name="汇总 2 2 2" xfId="359"/>
    <cellStyle name="好_Book1 2" xfId="360"/>
    <cellStyle name="常规 4 2 2 2" xfId="361"/>
    <cellStyle name="常规 6 4" xfId="362"/>
    <cellStyle name="注释 4" xfId="363"/>
    <cellStyle name="注释 2 2 2" xfId="364"/>
    <cellStyle name="Accent1 - 40% 3" xfId="365"/>
    <cellStyle name="好_2008年地州对账表(国库资金） 3" xfId="366"/>
    <cellStyle name="常规 2 6" xfId="367"/>
    <cellStyle name="强调文字颜色 4 3" xfId="368"/>
    <cellStyle name="t" xfId="369"/>
    <cellStyle name="Accent2 2 2" xfId="370"/>
    <cellStyle name="注释 2 4" xfId="371"/>
    <cellStyle name="好_2007年地州资金往来对账表 2 2" xfId="372"/>
    <cellStyle name="好_2007年地州资金往来对账表" xfId="373"/>
    <cellStyle name="好_M01-1 2" xfId="374"/>
    <cellStyle name="好_11大理 3" xfId="375"/>
    <cellStyle name="好_11大理 2 2" xfId="376"/>
    <cellStyle name="好_11大理 2" xfId="377"/>
    <cellStyle name="Accent1 - 20% 2 2" xfId="378"/>
    <cellStyle name="好_11大理" xfId="379"/>
    <cellStyle name="好_1110洱源 3" xfId="380"/>
    <cellStyle name="解释性文本 4 4" xfId="381"/>
    <cellStyle name="Accent2 - 20% 3" xfId="382"/>
    <cellStyle name="常规 2 12 2" xfId="383"/>
    <cellStyle name="适中 5 3" xfId="384"/>
    <cellStyle name="汇总 5 2 2" xfId="385"/>
    <cellStyle name="Accent1 3" xfId="386"/>
    <cellStyle name="千位_ 方正PC" xfId="387"/>
    <cellStyle name="常规 9 2 3" xfId="388"/>
    <cellStyle name="注释 8" xfId="389"/>
    <cellStyle name="好_1110洱源 2" xfId="390"/>
    <cellStyle name="解释性文本 4 3" xfId="391"/>
    <cellStyle name="好_1110洱源" xfId="392"/>
    <cellStyle name="超链接 3" xfId="393"/>
    <cellStyle name="Accent2 - 60% 3" xfId="394"/>
    <cellStyle name="日期 3" xfId="395"/>
    <cellStyle name="好_0605石屏 2" xfId="396"/>
    <cellStyle name="借出原因 3 2" xfId="397"/>
    <cellStyle name="好_0605石屏" xfId="398"/>
    <cellStyle name="常规 4 3 2 2 2" xfId="399"/>
    <cellStyle name="强调文字颜色 2 2 3" xfId="400"/>
    <cellStyle name="Accent4 - 60%" xfId="401"/>
    <cellStyle name="捠壿 [0.00]_Region Orders (2)" xfId="402"/>
    <cellStyle name="好_0502通海县 3" xfId="403"/>
    <cellStyle name="好 4" xfId="404"/>
    <cellStyle name="好 3 2" xfId="405"/>
    <cellStyle name="好 3" xfId="406"/>
    <cellStyle name="常规 2 4 2 2 2" xfId="407"/>
    <cellStyle name="好 2 2 2" xfId="408"/>
    <cellStyle name="Accent5 - 40% 2" xfId="409"/>
    <cellStyle name="好 2 2" xfId="410"/>
    <cellStyle name="好 2" xfId="411"/>
    <cellStyle name="超链接 4 2" xfId="412"/>
    <cellStyle name="超链接 2 2 2" xfId="413"/>
    <cellStyle name="日期 2 2 2" xfId="414"/>
    <cellStyle name="超链接 2 2" xfId="415"/>
    <cellStyle name="日期 2 2" xfId="416"/>
    <cellStyle name="Accent2 - 60% 2 2" xfId="417"/>
    <cellStyle name="Accent5 - 40% 3" xfId="418"/>
    <cellStyle name="数量 4" xfId="419"/>
    <cellStyle name="常规_2007年云南省向人大报送政府收支预算表格式编制过程表 2 2 2" xfId="420"/>
    <cellStyle name="常规 30" xfId="421"/>
    <cellStyle name="常规 25" xfId="422"/>
    <cellStyle name="千位[0]_ 方正PC" xfId="423"/>
    <cellStyle name="计算 2 3" xfId="424"/>
    <cellStyle name="常规_2007年云南省向人大报送政府收支预算表格式编制过程表 2 2" xfId="425"/>
    <cellStyle name="常规 9 3 2" xfId="426"/>
    <cellStyle name="Accent2 2" xfId="427"/>
    <cellStyle name="常规 9 2 2 2" xfId="428"/>
    <cellStyle name="商品名称 2 2 2" xfId="429"/>
    <cellStyle name="常规 9 2 2" xfId="430"/>
    <cellStyle name="注释 7" xfId="431"/>
    <cellStyle name="Date 3" xfId="432"/>
    <cellStyle name="Accent1 2" xfId="433"/>
    <cellStyle name="常规 7 2" xfId="434"/>
    <cellStyle name="常规 5 2 3 2" xfId="435"/>
    <cellStyle name="常规 452" xfId="436"/>
    <cellStyle name="常规 449" xfId="437"/>
    <cellStyle name="常规 448" xfId="438"/>
    <cellStyle name="好_1110洱源 2 2" xfId="439"/>
    <cellStyle name="常规 432" xfId="440"/>
    <cellStyle name="链接单元格 2" xfId="441"/>
    <cellStyle name="常规 4 3 3" xfId="442"/>
    <cellStyle name="常规 5 5" xfId="443"/>
    <cellStyle name="常规 4 3 2 3" xfId="444"/>
    <cellStyle name="常规 5 4 2" xfId="445"/>
    <cellStyle name="常规 4 3 2 2" xfId="446"/>
    <cellStyle name="常规 4 7" xfId="447"/>
    <cellStyle name="常规 4 2 5" xfId="448"/>
    <cellStyle name="常规 4 6" xfId="449"/>
    <cellStyle name="常规 4 2 4" xfId="450"/>
    <cellStyle name="强调文字颜色 6 3" xfId="451"/>
    <cellStyle name="Accent2 4 2" xfId="452"/>
    <cellStyle name="千位分隔 2 2 2" xfId="453"/>
    <cellStyle name="常规 4 2" xfId="454"/>
    <cellStyle name="常规 431" xfId="455"/>
    <cellStyle name="常规 2 3 2 2 3" xfId="456"/>
    <cellStyle name="输出 4 3" xfId="457"/>
    <cellStyle name="常规 4" xfId="458"/>
    <cellStyle name="常规 3 5 2" xfId="459"/>
    <cellStyle name="常规 3 4 2 2" xfId="460"/>
    <cellStyle name="检查单元格 2 4" xfId="461"/>
    <cellStyle name="常规 3 4 2" xfId="462"/>
    <cellStyle name="常规 3 3 4 2" xfId="463"/>
    <cellStyle name="强调 3" xfId="464"/>
    <cellStyle name="常规 3 3 4" xfId="465"/>
    <cellStyle name="常规 2" xfId="466"/>
    <cellStyle name="Accent1 5 2" xfId="467"/>
    <cellStyle name="常规_2007年云南省向人大报送政府收支预算表格式编制过程表 2" xfId="468"/>
    <cellStyle name="常规 3 3 3 2" xfId="469"/>
    <cellStyle name="常规 3 2 4 2" xfId="470"/>
    <cellStyle name="常规 3 2 4" xfId="471"/>
    <cellStyle name="适中 6" xfId="472"/>
    <cellStyle name="Accent1 4 2" xfId="473"/>
    <cellStyle name="_Book1_3" xfId="474"/>
    <cellStyle name="超级链接 2" xfId="475"/>
    <cellStyle name="常规 3 2 2 2" xfId="476"/>
    <cellStyle name="适中 4 2" xfId="477"/>
    <cellStyle name="标题 2 4 4" xfId="478"/>
    <cellStyle name="输出 4 2 2" xfId="479"/>
    <cellStyle name="常规 3 2" xfId="480"/>
    <cellStyle name="常规 29" xfId="481"/>
    <cellStyle name="常规 27" xfId="482"/>
    <cellStyle name="常规 2 8 2" xfId="483"/>
    <cellStyle name="输入 2 2" xfId="484"/>
    <cellStyle name="常规 2 2 2 4 2" xfId="485"/>
    <cellStyle name="强调文字颜色 1 2" xfId="486"/>
    <cellStyle name="常规 2 6 4" xfId="487"/>
    <cellStyle name="检查单元格 3 2 2" xfId="488"/>
    <cellStyle name="常规 2 6 3 2" xfId="489"/>
    <cellStyle name="常规 2 6 2 2 2" xfId="490"/>
    <cellStyle name="百分比 2 3 2 3" xfId="491"/>
    <cellStyle name="常规 2 5 5" xfId="492"/>
    <cellStyle name="常规 7 3 2" xfId="493"/>
    <cellStyle name="千位分隔 2" xfId="494"/>
    <cellStyle name="输出 3 2 2" xfId="495"/>
    <cellStyle name="检查单元格 7" xfId="496"/>
    <cellStyle name="常规 2 5 2 3" xfId="497"/>
    <cellStyle name="常规 2 9 4" xfId="498"/>
    <cellStyle name="输入 3 4" xfId="499"/>
    <cellStyle name="好_2008年地州对账表(国库资金） 2" xfId="500"/>
    <cellStyle name="常规 2 5" xfId="501"/>
    <cellStyle name="常规 2 4 5" xfId="502"/>
    <cellStyle name="常规 7 2 2" xfId="503"/>
    <cellStyle name="常规 2 2 2 2 3" xfId="504"/>
    <cellStyle name="常规 7" xfId="505"/>
    <cellStyle name="常规 2 4 4 2" xfId="506"/>
    <cellStyle name="警告文本 2 4" xfId="507"/>
    <cellStyle name="常规 2 4 2 3 2" xfId="508"/>
    <cellStyle name="常规 2 4 2 2" xfId="509"/>
    <cellStyle name="常规 2 3 5 2" xfId="510"/>
    <cellStyle name="常规 95" xfId="511"/>
    <cellStyle name="常规 2 3 5" xfId="512"/>
    <cellStyle name="常规 2 3 2 3" xfId="513"/>
    <cellStyle name="常规 18" xfId="514"/>
    <cellStyle name="常规 23" xfId="515"/>
    <cellStyle name="注释 4 3" xfId="516"/>
    <cellStyle name="数量 2" xfId="517"/>
    <cellStyle name="常规 2 3 2 2 2 2" xfId="518"/>
    <cellStyle name="常规 2 3 2 2 2" xfId="519"/>
    <cellStyle name="数量" xfId="520"/>
    <cellStyle name="常规 11 3 2" xfId="521"/>
    <cellStyle name="常规 430" xfId="522"/>
    <cellStyle name="常规 2 2 5" xfId="523"/>
    <cellStyle name="常规 2 2 3 3 2" xfId="524"/>
    <cellStyle name="输入 6" xfId="525"/>
    <cellStyle name="百分比 2 4 3" xfId="526"/>
    <cellStyle name="输入 5" xfId="527"/>
    <cellStyle name="适中 4 3" xfId="528"/>
    <cellStyle name="常规 2 11 2" xfId="529"/>
    <cellStyle name="常规 14" xfId="530"/>
    <cellStyle name="好 4 4" xfId="531"/>
    <cellStyle name="常规 2 10 2" xfId="532"/>
    <cellStyle name="适中 3 3" xfId="533"/>
    <cellStyle name="强调文字颜色 3 3 2" xfId="534"/>
    <cellStyle name="注释 4 4" xfId="535"/>
    <cellStyle name="常规 19" xfId="536"/>
    <cellStyle name="常规 24" xfId="537"/>
    <cellStyle name="常规 18 2 2" xfId="538"/>
    <cellStyle name="常规 5 42 2" xfId="539"/>
    <cellStyle name="分级显示行_1_Book1" xfId="540"/>
    <cellStyle name="常规 4 2 2 2 2" xfId="541"/>
    <cellStyle name="常规 6 4 2" xfId="542"/>
    <cellStyle name="注释 4 2" xfId="543"/>
    <cellStyle name="常规 17" xfId="544"/>
    <cellStyle name="常规 22" xfId="545"/>
    <cellStyle name="链接单元格 3 2" xfId="546"/>
    <cellStyle name="20% - 强调文字颜色 1 2" xfId="547"/>
    <cellStyle name="检查单元格 2 2 2" xfId="548"/>
    <cellStyle name="常规 16" xfId="549"/>
    <cellStyle name="常规 21" xfId="550"/>
    <cellStyle name="常规 14 2" xfId="551"/>
    <cellStyle name="差_M01-1 2 2" xfId="552"/>
    <cellStyle name="常规 2 3 2 2" xfId="553"/>
    <cellStyle name="常规 11 3" xfId="554"/>
    <cellStyle name="常规 11 2 2" xfId="555"/>
    <cellStyle name="常规 10 2_报预算局：2016年云南省及省本级1-7月社保基金预算执行情况表（0823）" xfId="556"/>
    <cellStyle name="后继超级链接 3" xfId="557"/>
    <cellStyle name="常规 10 2" xfId="558"/>
    <cellStyle name="常规 2 9 2 2" xfId="559"/>
    <cellStyle name="昗弨_Pacific Region P&amp;L" xfId="560"/>
    <cellStyle name="输入 3 2 2" xfId="561"/>
    <cellStyle name="差_M01-1 2" xfId="562"/>
    <cellStyle name="常规 2 3 2" xfId="563"/>
    <cellStyle name="常规 2 9 2" xfId="564"/>
    <cellStyle name="差_M01-1" xfId="565"/>
    <cellStyle name="输入 3 2" xfId="566"/>
    <cellStyle name="常规 2 3" xfId="567"/>
    <cellStyle name="警告文本 3 2" xfId="568"/>
    <cellStyle name="常规 2 15" xfId="569"/>
    <cellStyle name="百分比 2 3 3" xfId="570"/>
    <cellStyle name="差_2008年地州对账表(国库资金） 2" xfId="571"/>
    <cellStyle name="差_2008年地州对账表(国库资金）" xfId="572"/>
    <cellStyle name="常规 28" xfId="573"/>
    <cellStyle name="差_11大理 3" xfId="574"/>
    <cellStyle name="常规 2 2 3 2 2" xfId="575"/>
    <cellStyle name="计算 8" xfId="576"/>
    <cellStyle name="适中 5" xfId="577"/>
    <cellStyle name="Accent2 - 20%" xfId="578"/>
    <cellStyle name="常规 3 2 3" xfId="579"/>
    <cellStyle name="差_11大理" xfId="580"/>
    <cellStyle name="差_0502通海县 2" xfId="581"/>
    <cellStyle name="差_0502通海县" xfId="582"/>
    <cellStyle name="警告文本 2 2" xfId="583"/>
    <cellStyle name="差 5" xfId="584"/>
    <cellStyle name="差 4 4" xfId="585"/>
    <cellStyle name="差 4 3" xfId="586"/>
    <cellStyle name="差_0605石屏县" xfId="587"/>
    <cellStyle name="警告文本 6" xfId="588"/>
    <cellStyle name="差 3 2 2" xfId="589"/>
    <cellStyle name="链接单元格 2 3" xfId="590"/>
    <cellStyle name="差 3 2" xfId="591"/>
    <cellStyle name="计算 3 2 2" xfId="592"/>
    <cellStyle name="汇总 2 3" xfId="593"/>
    <cellStyle name="检查单元格 2" xfId="594"/>
    <cellStyle name="差 2 2 2" xfId="595"/>
    <cellStyle name="差 2 4" xfId="596"/>
    <cellStyle name="差 2 3" xfId="597"/>
    <cellStyle name="解释性文本 5 3" xfId="598"/>
    <cellStyle name="差 2 2" xfId="599"/>
    <cellStyle name="解释性文本 5 2" xfId="600"/>
    <cellStyle name="常规 2 2 3" xfId="601"/>
    <cellStyle name="部门 3" xfId="602"/>
    <cellStyle name="常规 2 2 2 2 2" xfId="603"/>
    <cellStyle name="部门 2 2 2" xfId="604"/>
    <cellStyle name="常规 2 2 2" xfId="605"/>
    <cellStyle name="常规 10 41" xfId="606"/>
    <cellStyle name="部门 2" xfId="607"/>
    <cellStyle name="comma zerodec" xfId="608"/>
    <cellStyle name="Accent3 2 2" xfId="609"/>
    <cellStyle name="Milliers_!!!GO" xfId="610"/>
    <cellStyle name="Date" xfId="611"/>
    <cellStyle name="Accent2 6" xfId="612"/>
    <cellStyle name="常规 2 2 4 2" xfId="613"/>
    <cellStyle name="常规 2 2 11" xfId="614"/>
    <cellStyle name="百分比 2 9 3" xfId="615"/>
    <cellStyle name="Accent2 4" xfId="616"/>
    <cellStyle name="Pourcentage_pldt" xfId="617"/>
    <cellStyle name="Accent1 3 2" xfId="618"/>
    <cellStyle name="差_2007年地州资金往来对账表 3" xfId="619"/>
    <cellStyle name="差_2007年地州资金往来对账表 2" xfId="620"/>
    <cellStyle name="百分比 2 2 5" xfId="621"/>
    <cellStyle name="常规 2 2 5 2" xfId="622"/>
    <cellStyle name="解释性文本 4" xfId="623"/>
    <cellStyle name="Accent3 6" xfId="624"/>
    <cellStyle name="部门 3 2" xfId="625"/>
    <cellStyle name="Accent1 6" xfId="626"/>
    <cellStyle name="常规 2 2 3 2" xfId="627"/>
    <cellStyle name="标题 3 5" xfId="628"/>
    <cellStyle name="注释 6" xfId="629"/>
    <cellStyle name="标题1 4" xfId="630"/>
    <cellStyle name="RowLevel_0" xfId="631"/>
    <cellStyle name="常规 2 6 3" xfId="632"/>
    <cellStyle name="60% - 强调文字颜色 5 3 2" xfId="633"/>
    <cellStyle name="强调文字颜色 5 2 2 2" xfId="634"/>
    <cellStyle name="Header1 2" xfId="635"/>
    <cellStyle name="常规 9 3" xfId="636"/>
    <cellStyle name="注释 3 4" xfId="637"/>
    <cellStyle name="好 5" xfId="638"/>
    <cellStyle name="标题 3 2 2" xfId="639"/>
    <cellStyle name="商品名称" xfId="640"/>
    <cellStyle name="Accent6 2 2" xfId="641"/>
    <cellStyle name="输出 3 4" xfId="642"/>
    <cellStyle name="60% - 强调文字颜色 1 2" xfId="643"/>
    <cellStyle name="常规 10 2 2 2" xfId="644"/>
    <cellStyle name="常规 3 3 2 3" xfId="645"/>
    <cellStyle name="Accent1 - 60% 3" xfId="646"/>
    <cellStyle name="标题 1 6" xfId="647"/>
    <cellStyle name="常规 17 2" xfId="648"/>
    <cellStyle name="注释 4 2 2" xfId="649"/>
    <cellStyle name="标题 6 2 2" xfId="650"/>
    <cellStyle name="Accent6 9" xfId="651"/>
    <cellStyle name="PSHeading" xfId="652"/>
    <cellStyle name="标题1 2 2" xfId="653"/>
    <cellStyle name="好_0605石屏 3" xfId="654"/>
    <cellStyle name="60% - 强调文字颜色 6 3" xfId="655"/>
    <cellStyle name="常规 2 2 7" xfId="656"/>
    <cellStyle name="百分比 4 3" xfId="657"/>
    <cellStyle name="标题 1 3" xfId="658"/>
    <cellStyle name="PSHeading 2 3" xfId="659"/>
    <cellStyle name="no dec 3" xfId="660"/>
    <cellStyle name="百分比 3 3 2" xfId="661"/>
    <cellStyle name="Header2" xfId="662"/>
    <cellStyle name="强调文字颜色 5 2 3" xfId="663"/>
    <cellStyle name="标题 3 3" xfId="664"/>
    <cellStyle name="Comma [0]_!!!GO" xfId="665"/>
    <cellStyle name="60% - 强调文字颜色 5 3" xfId="666"/>
    <cellStyle name="60% - 强调文字颜色 5 2 3" xfId="667"/>
    <cellStyle name="常规 2 5 4" xfId="668"/>
    <cellStyle name="t_HVAC Equipment (3) 2" xfId="669"/>
    <cellStyle name="常规 2 3 4 2" xfId="670"/>
    <cellStyle name="Header2 2" xfId="671"/>
    <cellStyle name="汇总 3 3 2" xfId="672"/>
    <cellStyle name="常规 15" xfId="673"/>
    <cellStyle name="常规 20" xfId="674"/>
    <cellStyle name="60% - 强调文字颜色 4 3 2" xfId="675"/>
    <cellStyle name="Accent5" xfId="676"/>
    <cellStyle name="Accent6 5 2" xfId="677"/>
    <cellStyle name="60% - 强调文字颜色 4 2" xfId="678"/>
    <cellStyle name="Accent5 - 40% 2 2" xfId="679"/>
    <cellStyle name="汇总 7" xfId="680"/>
    <cellStyle name="60% - 强调文字颜色 3 3 2" xfId="681"/>
    <cellStyle name="常规 11" xfId="682"/>
    <cellStyle name="Accent6 4 2" xfId="683"/>
    <cellStyle name="60% - 强调文字颜色 3 2" xfId="684"/>
    <cellStyle name="常规 6 2" xfId="685"/>
    <cellStyle name="注释 2" xfId="686"/>
    <cellStyle name="60% - 强调文字颜色 2 3 2" xfId="687"/>
    <cellStyle name="Accent4 7" xfId="688"/>
    <cellStyle name="60% - 强调文字颜色 2 2 3" xfId="689"/>
    <cellStyle name="标题1 2" xfId="690"/>
    <cellStyle name="Accent1 - 40% 2" xfId="691"/>
    <cellStyle name="Accent6" xfId="692"/>
    <cellStyle name="Accent6 3 2" xfId="693"/>
    <cellStyle name="常规 5" xfId="694"/>
    <cellStyle name="输出 4 4" xfId="695"/>
    <cellStyle name="60% - 强调文字颜色 2 2" xfId="696"/>
    <cellStyle name="60% - 强调文字颜色 1 3 2" xfId="697"/>
    <cellStyle name="千位分隔 2 3" xfId="698"/>
    <cellStyle name="60% - 强调文字颜色 1 3" xfId="699"/>
    <cellStyle name="标题 3 2 4" xfId="700"/>
    <cellStyle name="商品名称 2 2" xfId="701"/>
    <cellStyle name="好 7" xfId="702"/>
    <cellStyle name="60% - 强调文字颜色 1 2 2 2" xfId="703"/>
    <cellStyle name="Accent6 - 20% 2" xfId="704"/>
    <cellStyle name="计算 3 3" xfId="705"/>
    <cellStyle name="百分比 4 2 2" xfId="706"/>
    <cellStyle name="Accent4 6" xfId="707"/>
    <cellStyle name="常规 2 2 6 2" xfId="708"/>
    <cellStyle name="标题 1 2 2" xfId="709"/>
    <cellStyle name="标题 7 2" xfId="710"/>
    <cellStyle name="借出原因 2 2" xfId="711"/>
    <cellStyle name="60% - 强调文字颜色 3 2 3" xfId="712"/>
    <cellStyle name="40% - 强调文字颜色 5 2 2" xfId="713"/>
    <cellStyle name="标题 5 2 2" xfId="714"/>
    <cellStyle name="60% - 强调文字颜色 6 2" xfId="715"/>
    <cellStyle name="百分比 2 4 2" xfId="716"/>
    <cellStyle name="40% - 强调文字颜色 4 3" xfId="717"/>
    <cellStyle name="Accent3 7" xfId="718"/>
    <cellStyle name="差 2" xfId="719"/>
    <cellStyle name="解释性文本 5" xfId="720"/>
    <cellStyle name="常规 3 3 2 2" xfId="721"/>
    <cellStyle name="千位分隔 4" xfId="722"/>
    <cellStyle name="标题 4 3" xfId="723"/>
    <cellStyle name="40% - 强调文字颜色 4 2 2" xfId="724"/>
    <cellStyle name="标题 4 4" xfId="725"/>
    <cellStyle name="千位分隔 5" xfId="726"/>
    <cellStyle name="60% - 强调文字颜色 6 2 2 2" xfId="727"/>
    <cellStyle name="标题 4 2 2" xfId="728"/>
    <cellStyle name="千位分隔 3 2" xfId="729"/>
    <cellStyle name="60% - 强调文字颜色 5 2" xfId="730"/>
    <cellStyle name="标题 1 4 2 2" xfId="731"/>
    <cellStyle name="t_HVAC Equipment (3)" xfId="732"/>
    <cellStyle name="常规 2 3 4" xfId="733"/>
    <cellStyle name="60% - 强调文字颜色 4 3" xfId="734"/>
    <cellStyle name="计算 4 2 2" xfId="735"/>
    <cellStyle name="常规 2 3 3 4" xfId="736"/>
    <cellStyle name="40% - 强调文字颜色 3 2" xfId="737"/>
    <cellStyle name="Input [yellow] 2 3" xfId="738"/>
    <cellStyle name="常规 4 3 4 2" xfId="739"/>
    <cellStyle name="常规 2 2 4" xfId="740"/>
    <cellStyle name="_ET_STYLE_NoName_00__Book1_1 2 2 2" xfId="741"/>
    <cellStyle name="部门 4" xfId="742"/>
    <cellStyle name="40% - 强调文字颜色 2 3" xfId="743"/>
    <cellStyle name="常规 2 3 2 5" xfId="744"/>
    <cellStyle name="标题 2 3" xfId="745"/>
    <cellStyle name="Category 2" xfId="746"/>
    <cellStyle name="常规 2 3 2 4 2" xfId="747"/>
    <cellStyle name="40% - 强调文字颜色 2 2 2" xfId="748"/>
    <cellStyle name="常规 9 5" xfId="749"/>
    <cellStyle name="40% - 强调文字颜色 1 3" xfId="750"/>
    <cellStyle name="常规 9 2" xfId="751"/>
    <cellStyle name="标题 4 4 3" xfId="752"/>
    <cellStyle name="好 2 3" xfId="753"/>
    <cellStyle name="40% - 强调文字颜色 5 2" xfId="754"/>
    <cellStyle name="40% - 强调文字颜色 1 2 2" xfId="755"/>
    <cellStyle name="标题 4 4 2 2" xfId="756"/>
    <cellStyle name="常规 9 4" xfId="757"/>
    <cellStyle name="40% - 强调文字颜色 1 2" xfId="758"/>
    <cellStyle name="标题 1 2" xfId="759"/>
    <cellStyle name="百分比 4 2" xfId="760"/>
    <cellStyle name="常规 2 2 6" xfId="761"/>
    <cellStyle name="千位分隔 5 2" xfId="762"/>
    <cellStyle name="标题 4 4 2" xfId="763"/>
    <cellStyle name="解释性文本 3 2 2" xfId="764"/>
    <cellStyle name="20% - 强调文字颜色 6 3" xfId="765"/>
    <cellStyle name="借出原因 2 3" xfId="766"/>
    <cellStyle name="常规 2 6 2" xfId="767"/>
    <cellStyle name="表标题" xfId="768"/>
    <cellStyle name="借出原因 2 2 2" xfId="769"/>
    <cellStyle name="常规 5 2" xfId="770"/>
    <cellStyle name="60% - 强调文字颜色 2 2 2" xfId="771"/>
    <cellStyle name="强调文字颜色 4 2" xfId="772"/>
    <cellStyle name="PSChar 2" xfId="773"/>
    <cellStyle name="20% - 强调文字颜色 5 2 2" xfId="774"/>
    <cellStyle name="常规 2 6 2 2" xfId="775"/>
    <cellStyle name="表标题 2" xfId="776"/>
    <cellStyle name="20% - 强调文字颜色 4 3" xfId="777"/>
    <cellStyle name="常规 3 3 6" xfId="778"/>
    <cellStyle name="Accent4 - 20% 2 2" xfId="779"/>
    <cellStyle name="标题 6 2" xfId="780"/>
    <cellStyle name="Mon閠aire_!!!GO" xfId="781"/>
    <cellStyle name="常规 3 3 5" xfId="782"/>
    <cellStyle name="20% - 强调文字颜色 4 2" xfId="783"/>
    <cellStyle name="千位分隔 3" xfId="784"/>
    <cellStyle name="标题 4 2" xfId="785"/>
    <cellStyle name="Accent1" xfId="786"/>
    <cellStyle name="20% - 强调文字颜色 2 2" xfId="787"/>
    <cellStyle name="链接单元格 4 2" xfId="788"/>
    <cellStyle name="链接单元格 5 2" xfId="789"/>
    <cellStyle name="20% - 强调文字颜色 3 2" xfId="790"/>
    <cellStyle name="适中 7" xfId="791"/>
    <cellStyle name="常规 3 2 5" xfId="792"/>
    <cellStyle name="汇总 6" xfId="793"/>
    <cellStyle name="Accent5 9" xfId="794"/>
    <cellStyle name="常规 11 4" xfId="795"/>
    <cellStyle name="链接单元格 3 2 2" xfId="796"/>
    <cellStyle name="20% - 强调文字颜色 1 2 2" xfId="797"/>
    <cellStyle name="超链接 2" xfId="798"/>
    <cellStyle name="标题 1 5 3" xfId="799"/>
    <cellStyle name="强调文字颜色 3 2 2 2" xfId="800"/>
    <cellStyle name="解释性文本 3" xfId="801"/>
    <cellStyle name="Accent3 5" xfId="802"/>
    <cellStyle name="no dec 2" xfId="803"/>
    <cellStyle name="PSHeading 2 2" xfId="804"/>
    <cellStyle name="好_0502通海县 2" xfId="805"/>
    <cellStyle name="0,0_x000d_&#10;NA_x000d_&#10;" xfId="806"/>
    <cellStyle name="强调文字颜色 2 2 2" xfId="807"/>
    <cellStyle name="Accent1 - 20%" xfId="808"/>
    <cellStyle name="强调文字颜色 5 2 2" xfId="809"/>
    <cellStyle name="Header1" xfId="810"/>
    <cellStyle name="差 5 2" xfId="811"/>
    <cellStyle name="标题1 2 3" xfId="812"/>
    <cellStyle name="Accent1 - 40%" xfId="813"/>
    <cellStyle name="百分比 2 4" xfId="814"/>
    <cellStyle name="常规 4 3 3 2" xfId="815"/>
    <cellStyle name="Category" xfId="816"/>
    <cellStyle name="Accent4 9" xfId="817"/>
    <cellStyle name="Accent2 - 40% 3" xfId="818"/>
    <cellStyle name="好_2008年地州对账表(国库资金）" xfId="819"/>
    <cellStyle name="Accent3 - 20% 3" xfId="820"/>
    <cellStyle name="百分比 2 2 2 2 2" xfId="821"/>
    <cellStyle name="Accent2 3" xfId="822"/>
    <cellStyle name="输入 3" xfId="823"/>
    <cellStyle name="常规 2 9" xfId="824"/>
    <cellStyle name="Accent4 3 2" xfId="825"/>
    <cellStyle name="Accent3 - 40%" xfId="826"/>
    <cellStyle name="60% - 强调文字颜色 1 2 2" xfId="827"/>
    <cellStyle name="差 3" xfId="828"/>
    <cellStyle name="解释性文本 6" xfId="829"/>
    <cellStyle name="Accent3 8" xfId="830"/>
    <cellStyle name="40% - 强调文字颜色 6 2 2" xfId="831"/>
    <cellStyle name="_Book1_2 2 2 2" xfId="832"/>
    <cellStyle name="常规 10" xfId="833"/>
    <cellStyle name="PSDec 2" xfId="834"/>
    <cellStyle name="常规 13 2" xfId="835"/>
    <cellStyle name="差 7" xfId="836"/>
    <cellStyle name="60% - 强调文字颜色 2 2 2 2" xfId="837"/>
    <cellStyle name="常规 5 2 2" xfId="838"/>
    <cellStyle name="标题 5" xfId="839"/>
    <cellStyle name="Accent6 - 20% 2 2" xfId="840"/>
    <cellStyle name="汇总 3 3" xfId="841"/>
    <cellStyle name="部门" xfId="842"/>
    <cellStyle name="Accent3 - 40% 3" xfId="843"/>
    <cellStyle name="常规 15 2 2" xfId="844"/>
    <cellStyle name="百分比 2 6 2" xfId="845"/>
    <cellStyle name="标题 4 2 4" xfId="846"/>
    <cellStyle name="标题 1 5" xfId="847"/>
    <cellStyle name="Accent1 - 60% 2" xfId="848"/>
    <cellStyle name="Accent3 9" xfId="849"/>
    <cellStyle name="解释性文本 7" xfId="850"/>
    <cellStyle name="差 4" xfId="851"/>
    <cellStyle name="千位分隔 6" xfId="852"/>
    <cellStyle name="标题 4 5" xfId="853"/>
    <cellStyle name="部门 2 2" xfId="854"/>
    <cellStyle name="常规 10 41 2" xfId="855"/>
    <cellStyle name="标题 2 5" xfId="856"/>
    <cellStyle name="强调文字颜色 1 2 2 2" xfId="857"/>
    <cellStyle name="超链接 4" xfId="858"/>
    <cellStyle name="常规 17 2 2" xfId="859"/>
    <cellStyle name="Accent3 - 60% 3" xfId="860"/>
    <cellStyle name="args.style" xfId="861"/>
    <cellStyle name="好 3 2 2" xfId="862"/>
    <cellStyle name="百分比 5 2" xfId="863"/>
    <cellStyle name="常规 2 3 6" xfId="864"/>
    <cellStyle name="标题 2 2" xfId="865"/>
    <cellStyle name="好_M01-1" xfId="866"/>
    <cellStyle name="Input [yellow] 2 2" xfId="867"/>
    <cellStyle name="Accent3" xfId="868"/>
    <cellStyle name="差 4 2 2" xfId="869"/>
    <cellStyle name="Accent4 - 20%" xfId="870"/>
    <cellStyle name="百分比 2 9 2 2" xfId="871"/>
    <cellStyle name="Accent2 5 2" xfId="872"/>
    <cellStyle name="常规 2 3 3 2 2" xfId="873"/>
    <cellStyle name="_ET_STYLE_NoName_00__Book1_1 2" xfId="874"/>
    <cellStyle name="常规 2 2 2 3 2" xfId="875"/>
    <cellStyle name="百分比 2 10" xfId="876"/>
    <cellStyle name="好_M01-1 2 2" xfId="877"/>
    <cellStyle name="Accent2 5" xfId="878"/>
    <cellStyle name="适中 2 2 2" xfId="879"/>
    <cellStyle name="百分比 2 9 2" xfId="880"/>
    <cellStyle name="千位分隔 7" xfId="881"/>
    <cellStyle name="标题 4 6" xfId="882"/>
    <cellStyle name="常规 25 2" xfId="883"/>
    <cellStyle name="差_1110洱源" xfId="884"/>
    <cellStyle name="常规 5 2 2 2" xfId="885"/>
    <cellStyle name="Accent3 3 2" xfId="886"/>
    <cellStyle name="百分比 2 3" xfId="887"/>
    <cellStyle name="_Book1_2 2 3" xfId="888"/>
    <cellStyle name="好_2007年地州资金往来对账表 3" xfId="889"/>
    <cellStyle name="60% - 强调文字颜色 4 2 2 2" xfId="890"/>
    <cellStyle name="标题 1 3 4" xfId="891"/>
    <cellStyle name="Accent5 8" xfId="892"/>
    <cellStyle name="汇总 5" xfId="893"/>
    <cellStyle name="百分比 2 3 2 2 2" xfId="894"/>
    <cellStyle name="常规 2 3 3 3" xfId="895"/>
    <cellStyle name="Accent5 - 20%" xfId="896"/>
    <cellStyle name="适中 5 2" xfId="897"/>
    <cellStyle name="Accent2 - 20% 2" xfId="898"/>
    <cellStyle name="常规 3 2 3 2" xfId="899"/>
    <cellStyle name="百分比 2 5 2" xfId="900"/>
    <cellStyle name="Normal_!!!GO" xfId="901"/>
    <cellStyle name="好_0605石屏县 3" xfId="902"/>
    <cellStyle name="60% - 强调文字颜色 1 2 3" xfId="903"/>
    <cellStyle name="标题 6" xfId="904"/>
    <cellStyle name="百分比 9" xfId="905"/>
    <cellStyle name="解释性文本 2 4" xfId="906"/>
    <cellStyle name="_Book1_2 3 2" xfId="907"/>
    <cellStyle name="差_2008年地州对账表(国库资金） 3" xfId="908"/>
    <cellStyle name="常规 3 3 2" xfId="909"/>
    <cellStyle name="Accent4 - 40% 2 2" xfId="910"/>
    <cellStyle name="输入 4 2 2" xfId="911"/>
    <cellStyle name="标题 2 2 2 2" xfId="912"/>
    <cellStyle name="_ET_STYLE_NoName_00__Book1_1 2 3" xfId="913"/>
    <cellStyle name="Accent1 7" xfId="914"/>
    <cellStyle name="常规 2 2 3 3" xfId="915"/>
    <cellStyle name="标题1 3" xfId="916"/>
    <cellStyle name="常规 12" xfId="917"/>
    <cellStyle name="好 4 2" xfId="918"/>
    <cellStyle name="Accent4 - 40% 2" xfId="919"/>
    <cellStyle name="输入 4 2" xfId="920"/>
    <cellStyle name="常规 3 3" xfId="921"/>
    <cellStyle name="借出原因 2" xfId="922"/>
    <cellStyle name="标题 7" xfId="923"/>
    <cellStyle name="百分比 3 3" xfId="924"/>
    <cellStyle name="千位分隔 8" xfId="925"/>
    <cellStyle name="标题 4 7" xfId="926"/>
    <cellStyle name="60% - 强调文字颜色 3 2 2" xfId="927"/>
    <cellStyle name="好 3 3" xfId="928"/>
    <cellStyle name="40% - 强调文字颜色 6 2" xfId="929"/>
    <cellStyle name="标题 2 2 4" xfId="930"/>
    <cellStyle name="差_2007年地州资金往来对账表 2 2" xfId="931"/>
    <cellStyle name="差 5 3" xfId="932"/>
    <cellStyle name="_20100326高清市院遂宁检察院1080P配置清单26日改" xfId="933"/>
    <cellStyle name="检查单元格 5" xfId="934"/>
    <cellStyle name="PSInt" xfId="935"/>
    <cellStyle name="常规 2 4" xfId="936"/>
    <cellStyle name="常规 2 9 3" xfId="937"/>
    <cellStyle name="输入 3 3" xfId="938"/>
    <cellStyle name="强调文字颜色 2 2" xfId="939"/>
    <cellStyle name="好_0502通海县" xfId="940"/>
    <cellStyle name="Mon閠aire [0]_!!!GO" xfId="941"/>
    <cellStyle name="好_M01-1 3" xfId="942"/>
    <cellStyle name="Accent3 - 60% 2" xfId="943"/>
    <cellStyle name="Accent3 3" xfId="944"/>
    <cellStyle name="Accent1 2 2" xfId="945"/>
    <cellStyle name="Currency [0]_!!!GO" xfId="946"/>
    <cellStyle name="_ET_STYLE_NoName_00__Book1_1" xfId="947"/>
    <cellStyle name="常规 2 3 3 2" xfId="948"/>
    <cellStyle name="40% - 强调文字颜色 2 2" xfId="949"/>
    <cellStyle name="常规 2 3 2 4" xfId="950"/>
    <cellStyle name="标题 10" xfId="951"/>
    <cellStyle name="差 4 2" xfId="952"/>
    <cellStyle name="常规 2 3 3" xfId="953"/>
    <cellStyle name="适中 4 2 2" xfId="954"/>
    <cellStyle name="数量 3 2" xfId="955"/>
    <cellStyle name="Month 2" xfId="956"/>
    <cellStyle name="警告文本 3 3" xfId="957"/>
    <cellStyle name="Date 2 2" xfId="958"/>
    <cellStyle name="输入 7" xfId="959"/>
    <cellStyle name="_ET_STYLE_NoName_00_" xfId="960"/>
    <cellStyle name="_Book1_2 2 2" xfId="961"/>
    <cellStyle name="好_2007年地州资金往来对账表 2" xfId="962"/>
    <cellStyle name="标题 1 3 3" xfId="963"/>
    <cellStyle name="千位分隔 2 4" xfId="964"/>
    <cellStyle name="Input [yellow]" xfId="965"/>
    <cellStyle name="PSHeading 2" xfId="966"/>
    <cellStyle name="no dec" xfId="967"/>
    <cellStyle name="标题 1 7" xfId="968"/>
    <cellStyle name="Accent1 - 40% 2 2" xfId="969"/>
    <cellStyle name="常规 2 4 3" xfId="970"/>
    <cellStyle name="Accent4 - 60% 2" xfId="971"/>
    <cellStyle name="解释性文本 2" xfId="972"/>
    <cellStyle name="Accent3 4" xfId="973"/>
    <cellStyle name="百分比 2 2" xfId="974"/>
    <cellStyle name="_ET_STYLE_NoName_00__Book1_1 4" xfId="975"/>
    <cellStyle name="Accent3 2" xfId="976"/>
    <cellStyle name="sstot" xfId="977"/>
    <cellStyle name="6mal" xfId="978"/>
    <cellStyle name="Accent5 5 2" xfId="979"/>
    <cellStyle name="差_0605石屏 2 2" xfId="980"/>
    <cellStyle name="汇总 2 2" xfId="981"/>
    <cellStyle name="标题 1 2 2 2" xfId="982"/>
    <cellStyle name="Month" xfId="983"/>
    <cellStyle name="数量 3" xfId="984"/>
    <cellStyle name="常规 10 3" xfId="985"/>
    <cellStyle name="百分比 2 12" xfId="986"/>
    <cellStyle name="常规 5 3 2" xfId="987"/>
    <cellStyle name="标题 2 4 2 2" xfId="988"/>
    <cellStyle name="Accent5 3" xfId="989"/>
    <cellStyle name="常规 8" xfId="990"/>
    <cellStyle name="标题 3 3 4" xfId="991"/>
    <cellStyle name="商品名称 3 2" xfId="992"/>
    <cellStyle name="_Book1_2 2" xfId="993"/>
    <cellStyle name="输入 5 2" xfId="994"/>
    <cellStyle name="编号 4" xfId="995"/>
    <cellStyle name="常规 16 2" xfId="996"/>
    <cellStyle name="Accent5 2" xfId="997"/>
    <cellStyle name="百分比 2 7 2" xfId="998"/>
    <cellStyle name="Percent [2]" xfId="999"/>
    <cellStyle name="_Book1_2 4" xfId="1000"/>
    <cellStyle name="40% - 强调文字颜色 4 2" xfId="1001"/>
    <cellStyle name="后继超级链接 2 2" xfId="1002"/>
    <cellStyle name="_ET_STYLE_NoName_00__Book1_1 3 2" xfId="1003"/>
    <cellStyle name="常规 2 5 2 2 2" xfId="1004"/>
    <cellStyle name="_Book1" xfId="1005"/>
    <cellStyle name="常规 2 7 2" xfId="1006"/>
    <cellStyle name="输入 2 3" xfId="1007"/>
    <cellStyle name="好 4 3" xfId="1008"/>
    <cellStyle name="常规 13" xfId="1009"/>
    <cellStyle name="60% - 强调文字颜色 4 2 3" xfId="1010"/>
    <cellStyle name="强调 2 2" xfId="1011"/>
    <cellStyle name="百分比 2 2 2 3" xfId="1012"/>
    <cellStyle name="标题 1 4" xfId="1013"/>
    <cellStyle name="标题 4 4 4" xfId="1014"/>
    <cellStyle name="标题 5 2" xfId="1015"/>
    <cellStyle name="百分比 2 3 4 2" xfId="1016"/>
    <cellStyle name="标题 6 3" xfId="1017"/>
    <cellStyle name="超级链接" xfId="1018"/>
    <cellStyle name="Accent1 4" xfId="1019"/>
    <cellStyle name="_ET_STYLE_NoName_00__Sheet3" xfId="1020"/>
    <cellStyle name="标题 2 2 2" xfId="1021"/>
    <cellStyle name="标题1 2 2 2" xfId="1022"/>
    <cellStyle name="常规 18 3" xfId="1023"/>
    <cellStyle name="_Book1_2 3" xfId="1024"/>
    <cellStyle name="Percent [2] 2" xfId="1025"/>
    <cellStyle name="检查单元格 3 4" xfId="1026"/>
    <cellStyle name="Accent2 - 40% 2" xfId="1027"/>
    <cellStyle name="常规 10 2 3" xfId="1028"/>
    <cellStyle name="汇总 6 2" xfId="1029"/>
    <cellStyle name="Accent5 - 60% 3" xfId="1030"/>
    <cellStyle name="Accent4 4 2" xfId="1031"/>
    <cellStyle name="PSHeading 5" xfId="1032"/>
    <cellStyle name="借出原因" xfId="1033"/>
    <cellStyle name="百分比 2 2 3 2" xfId="1034"/>
    <cellStyle name="40% - 强调文字颜色 3 2 2" xfId="1035"/>
    <cellStyle name="Accent6 - 60%" xfId="1036"/>
    <cellStyle name="常规 2 3 3 3 2" xfId="1037"/>
    <cellStyle name="标题1" xfId="1038"/>
    <cellStyle name="60% - 强调文字颜色 3 3" xfId="1039"/>
    <cellStyle name="常规 2 5 3 2" xfId="1040"/>
    <cellStyle name="60% - 强调文字颜色 5 2 2 2" xfId="1041"/>
    <cellStyle name="常规_exceltmp1 2" xfId="1042"/>
    <cellStyle name="计算 4" xfId="1043"/>
    <cellStyle name="常规_2004年基金预算(二稿)" xfId="1044"/>
    <cellStyle name="no dec 2 2" xfId="1045"/>
    <cellStyle name="PSHeading 2 2 2" xfId="1046"/>
    <cellStyle name="常规 450" xfId="1047"/>
    <cellStyle name="输出 2 2" xfId="1048"/>
    <cellStyle name="常规 2 9 3 2" xfId="1049"/>
    <cellStyle name="检查单元格 3 3" xfId="1050"/>
    <cellStyle name="标题 4 2 3" xfId="1051"/>
    <cellStyle name="千位分隔 3 3" xfId="1052"/>
    <cellStyle name="计算 2 2 2" xfId="1053"/>
    <cellStyle name="40% - 强调文字颜色 3 3" xfId="1054"/>
    <cellStyle name="日期 2 3" xfId="1055"/>
    <cellStyle name="0,0_x005f_x000d__x005f_x000a_NA_x005f_x000d__x005f_x000a_" xfId="1056"/>
    <cellStyle name="警告文本 4 2" xfId="1057"/>
    <cellStyle name="输出 3" xfId="1058"/>
    <cellStyle name="Accent4 - 20% 2" xfId="1059"/>
    <cellStyle name="常规 2 4 2 4" xfId="1060"/>
    <cellStyle name="_Book1_1" xfId="1061"/>
    <cellStyle name="输出 2 3" xfId="1062"/>
    <cellStyle name="60% - 强调文字颜色 3 2 2 2" xfId="1063"/>
    <cellStyle name="Dollar (zero dec)" xfId="1064"/>
    <cellStyle name="百分比 2 4 2 2" xfId="1065"/>
    <cellStyle name="Accent6 - 40%" xfId="1066"/>
    <cellStyle name="20% - 强调文字颜色 3 2 2" xfId="1067"/>
    <cellStyle name="per.style" xfId="1068"/>
    <cellStyle name="Accent2 - 20% 2 2" xfId="1069"/>
    <cellStyle name="百分比 2 2 4" xfId="1070"/>
    <cellStyle name="PSHeading 3 3" xfId="1071"/>
    <cellStyle name="百分比 2 6" xfId="1072"/>
    <cellStyle name="常规 15 2" xfId="1073"/>
    <cellStyle name="60% - 强调文字颜色 6 2 2" xfId="1074"/>
    <cellStyle name="百分比 2 8" xfId="1075"/>
    <cellStyle name="_Book1_3 2" xfId="1076"/>
    <cellStyle name="超级链接 2 2" xfId="1077"/>
    <cellStyle name="商品名称 4" xfId="1078"/>
    <cellStyle name="Accent6 - 40% 2" xfId="1079"/>
    <cellStyle name="_ET_STYLE_NoName_00__Book1" xfId="1080"/>
    <cellStyle name="Accent4 4" xfId="1081"/>
    <cellStyle name="后继超级链接 2" xfId="1082"/>
    <cellStyle name="百分比 2 4 3 2" xfId="1083"/>
    <cellStyle name="Accent5 - 60% 2" xfId="1084"/>
    <cellStyle name="警告文本 2 3" xfId="1085"/>
    <cellStyle name="_Book1_2" xfId="1086"/>
    <cellStyle name="计算 3" xfId="1087"/>
    <cellStyle name="常规_2007年云南省向人大报送政府收支预算表格式编制过程表" xfId="1088"/>
    <cellStyle name="常规 3 3 3" xfId="1089"/>
    <cellStyle name="Input [yellow] 2" xfId="1090"/>
    <cellStyle name="千位分隔 2 4 2" xfId="1091"/>
    <cellStyle name="_关闭破产企业已移交地方管理中小学校退休教师情况明细表(1)" xfId="1092"/>
    <cellStyle name="Accent5 4" xfId="1093"/>
    <cellStyle name="好_0502通海县 2 2" xfId="1094"/>
    <cellStyle name="_ET_STYLE_NoName_00__Book1_1 2 2" xfId="1095"/>
    <cellStyle name="常规 19 10" xfId="1096"/>
    <cellStyle name="Accent3 - 20% 2" xfId="1097"/>
    <cellStyle name="汇总 3" xfId="1098"/>
    <cellStyle name="Accent5 6" xfId="1099"/>
    <cellStyle name="差_0605石屏 3" xfId="1100"/>
    <cellStyle name="标题 1 3 2" xfId="1101"/>
    <cellStyle name="常规 3 7" xfId="1102"/>
    <cellStyle name="Accent6 - 60% 3" xfId="1103"/>
    <cellStyle name="检查单元格 2 3" xfId="1104"/>
    <cellStyle name="常规 2 2 11 2" xfId="1105"/>
    <cellStyle name="Normal - Style1" xfId="1106"/>
    <cellStyle name="Accent3 - 20% 2 2" xfId="1107"/>
    <cellStyle name="输出 8" xfId="1108"/>
    <cellStyle name="差 3 3" xfId="1109"/>
    <cellStyle name="Accent3 - 40% 2" xfId="1110"/>
    <cellStyle name="Accent3 - 40% 2 2" xfId="1111"/>
    <cellStyle name="Accent6 - 40% 3" xfId="1112"/>
    <cellStyle name="常规 2 8" xfId="1113"/>
    <cellStyle name="标题 8 3" xfId="1114"/>
    <cellStyle name="输入 2" xfId="1115"/>
    <cellStyle name="Accent3 - 60%" xfId="1116"/>
    <cellStyle name="Accent4 5 2" xfId="1117"/>
    <cellStyle name="20% - 强调文字颜色 6 2" xfId="1118"/>
    <cellStyle name="New Times Roman" xfId="1119"/>
    <cellStyle name="Accent4 3" xfId="1120"/>
    <cellStyle name="百分比 2 2 4 2" xfId="1121"/>
    <cellStyle name="解释性文本 3 2" xfId="1122"/>
    <cellStyle name="Accent3 5 2" xfId="1123"/>
    <cellStyle name="注释 5 2" xfId="1124"/>
    <cellStyle name="标题1 3 2" xfId="1125"/>
    <cellStyle name="Moneda_96 Risk" xfId="1126"/>
    <cellStyle name="60% - 强调文字颜色 6 2 3" xfId="1127"/>
    <cellStyle name="PSHeading 3 2" xfId="1128"/>
    <cellStyle name="百分比 2 5" xfId="1129"/>
    <cellStyle name="百分比 2" xfId="1130"/>
    <cellStyle name="常规 2 4 3 2" xfId="1131"/>
    <cellStyle name="Accent4 - 60% 2 2" xfId="1132"/>
    <cellStyle name="百分比 2 11" xfId="1133"/>
    <cellStyle name="检查单元格 6" xfId="1134"/>
    <cellStyle name="常规 2 5 2 2" xfId="1135"/>
    <cellStyle name="百分比 2 7" xfId="1136"/>
    <cellStyle name="常规 15 3" xfId="1137"/>
    <cellStyle name="Accent4" xfId="1138"/>
    <cellStyle name="_ET_STYLE_NoName_00__Book1_1 3" xfId="1139"/>
    <cellStyle name="标题 3 2" xfId="1140"/>
    <cellStyle name="Accent4 - 20% 3" xfId="1141"/>
    <cellStyle name="Accent4 - 40%" xfId="1142"/>
    <cellStyle name="输入 4" xfId="1143"/>
    <cellStyle name="好 5 3" xfId="1144"/>
    <cellStyle name="常规 2 11" xfId="1145"/>
    <cellStyle name="常规 2 2 2 2" xfId="1146"/>
    <cellStyle name="Millares_96 Risk" xfId="1147"/>
    <cellStyle name="输入 4 3" xfId="1148"/>
    <cellStyle name="Accent4 - 40% 3" xfId="1149"/>
    <cellStyle name="借出原因 3" xfId="1150"/>
    <cellStyle name="百分比 3 4" xfId="1151"/>
    <cellStyle name="编号 2" xfId="1152"/>
    <cellStyle name="标题 7 4" xfId="1153"/>
    <cellStyle name="PSSpacer" xfId="1154"/>
    <cellStyle name="Accent4 - 60% 3" xfId="1155"/>
    <cellStyle name="常规 2 4 4" xfId="1156"/>
    <cellStyle name="Accent4 2" xfId="1157"/>
    <cellStyle name="好 4 2 2" xfId="1158"/>
    <cellStyle name="常规 12 2" xfId="1159"/>
    <cellStyle name="Accent5 3 2" xfId="1160"/>
    <cellStyle name="百分比 7 2" xfId="1161"/>
    <cellStyle name="解释性文本 2 2 2" xfId="1162"/>
    <cellStyle name="标题 3 4 3" xfId="1163"/>
    <cellStyle name="差_0605石屏县 2 2" xfId="1164"/>
    <cellStyle name="百分比 8 2" xfId="1165"/>
    <cellStyle name="Accent5 4 2" xfId="1166"/>
    <cellStyle name="标题 1 2 3" xfId="1167"/>
    <cellStyle name="常规 2 5 4 2" xfId="1168"/>
    <cellStyle name="Accent4 8" xfId="1169"/>
    <cellStyle name="Accent6 2" xfId="1170"/>
    <cellStyle name="标题 1 2 4" xfId="1171"/>
    <cellStyle name="标题 2 5 3" xfId="1172"/>
    <cellStyle name="商品名称 3" xfId="1173"/>
    <cellStyle name="20% - 强调文字颜色 4 2 2" xfId="1174"/>
    <cellStyle name="常规 3 3 5 2" xfId="1175"/>
    <cellStyle name="Input [yellow] 2 2 2" xfId="1176"/>
    <cellStyle name="Accent5 - 40%" xfId="1177"/>
    <cellStyle name="Accent5 - 20% 2 2" xfId="1178"/>
    <cellStyle name="Accent5 - 60%" xfId="1179"/>
    <cellStyle name="标题 2 3 3" xfId="1180"/>
    <cellStyle name="差_2007年地州资金往来对账表" xfId="1181"/>
    <cellStyle name="输入 2 2 2" xfId="1182"/>
    <cellStyle name="输出 2" xfId="1183"/>
    <cellStyle name="常规 4 3 5" xfId="1184"/>
    <cellStyle name="汇总 2" xfId="1185"/>
    <cellStyle name="差_0605石屏 2" xfId="1186"/>
    <cellStyle name="Accent5 5" xfId="1187"/>
    <cellStyle name="常规 3 6 2" xfId="1188"/>
    <cellStyle name="Accent6 - 60% 2 2" xfId="1189"/>
    <cellStyle name="汇总 4" xfId="1190"/>
    <cellStyle name="Accent5 7" xfId="1191"/>
    <cellStyle name="Accent6 - 40% 2 2" xfId="1192"/>
    <cellStyle name="标题 3 4 4" xfId="1193"/>
    <cellStyle name="强调文字颜色 4 2 2 2" xfId="1194"/>
    <cellStyle name="千位分隔 9" xfId="1195"/>
    <cellStyle name="ColLevel_0" xfId="1196"/>
    <cellStyle name="常规 3 6" xfId="1197"/>
    <cellStyle name="Accent6 - 60% 2" xfId="1198"/>
    <cellStyle name="标题 1 4 4" xfId="1199"/>
    <cellStyle name="Accent6 8" xfId="1200"/>
    <cellStyle name="适中 3 4" xfId="1201"/>
    <cellStyle name="Comma_!!!GO" xfId="1202"/>
    <cellStyle name="PSDec" xfId="1203"/>
    <cellStyle name="差_0605石屏县 2" xfId="1204"/>
    <cellStyle name="百分比 8" xfId="1205"/>
    <cellStyle name="解释性文本 2 3" xfId="1206"/>
    <cellStyle name="标题 2 3 4" xfId="1207"/>
    <cellStyle name="Date 2" xfId="1208"/>
    <cellStyle name="差_0502通海县 3" xfId="1209"/>
    <cellStyle name="Grey" xfId="1210"/>
    <cellStyle name="Accent2" xfId="1211"/>
    <cellStyle name="强调文字颜色 3 3" xfId="1212"/>
    <cellStyle name="常规 2 10" xfId="1213"/>
    <cellStyle name="Header2 2 2" xfId="1214"/>
    <cellStyle name="标题 3 3 2 2" xfId="1215"/>
    <cellStyle name="Header2 3" xfId="1216"/>
    <cellStyle name="标题 3 3 3" xfId="1217"/>
    <cellStyle name="好_0605石屏县 2" xfId="1218"/>
    <cellStyle name="日期 4" xfId="1219"/>
    <cellStyle name="常规 451" xfId="1220"/>
    <cellStyle name="常规 19 2" xfId="1221"/>
    <cellStyle name="百分比 3 2" xfId="1222"/>
    <cellStyle name="Input [yellow] 3" xfId="1223"/>
    <cellStyle name="Accent2 7" xfId="1224"/>
    <cellStyle name="20% - 强调文字颜色 5 2" xfId="1225"/>
    <cellStyle name="百分比 3 2 2" xfId="1226"/>
    <cellStyle name="Input [yellow] 3 2" xfId="1227"/>
    <cellStyle name="编号 2 2" xfId="1228"/>
    <cellStyle name="百分比 2 3 3 2" xfId="1229"/>
    <cellStyle name="Input Cells" xfId="1230"/>
    <cellStyle name="Accent2 8" xfId="1231"/>
    <cellStyle name="编号 3" xfId="1232"/>
    <cellStyle name="Linked Cells" xfId="1233"/>
    <cellStyle name="Millares [0]_96 Risk" xfId="1234"/>
    <cellStyle name="标题 3 2 2 2" xfId="1235"/>
    <cellStyle name="好 5 2" xfId="1236"/>
    <cellStyle name="常规 4 3 4" xfId="1237"/>
    <cellStyle name="千位分隔 2 3 2" xfId="1238"/>
    <cellStyle name="Milliers [0]_!!!GO" xfId="1239"/>
    <cellStyle name="Moneda [0]_96 Risk" xfId="1240"/>
    <cellStyle name="Accent6 - 20%" xfId="1241"/>
    <cellStyle name="常规 19 3" xfId="1242"/>
    <cellStyle name="百分比 10" xfId="1243"/>
    <cellStyle name="后继超级链接" xfId="1244"/>
    <cellStyle name="常规 2 7" xfId="1245"/>
    <cellStyle name="标题 8 2" xfId="1246"/>
    <cellStyle name="常规 10 2 2" xfId="1247"/>
    <cellStyle name="常规 2 7 3 2" xfId="1248"/>
    <cellStyle name="Normal" xfId="1249"/>
    <cellStyle name="常规 94" xfId="1250"/>
    <cellStyle name="Percent_!!!GO" xfId="1251"/>
    <cellStyle name="常规 2 3 2 3 2" xfId="1252"/>
    <cellStyle name="差_M01-1 3" xfId="1253"/>
    <cellStyle name="PSDate" xfId="1254"/>
    <cellStyle name="PSDate 2" xfId="1255"/>
    <cellStyle name="编号 2 2 2" xfId="1256"/>
    <cellStyle name="常规 5 4" xfId="1257"/>
    <cellStyle name="常规 4 3 2" xfId="1258"/>
    <cellStyle name="标题 2 4 3" xfId="1259"/>
    <cellStyle name="Accent2 9" xfId="1260"/>
    <cellStyle name="计算 3 2" xfId="1261"/>
    <cellStyle name="PSHeading 2 2 3" xfId="1262"/>
    <cellStyle name="PSHeading 2 4" xfId="1263"/>
    <cellStyle name="PSHeading 3" xfId="1264"/>
    <cellStyle name="PSInt 2" xfId="1265"/>
    <cellStyle name="常规 2 4 2" xfId="1266"/>
    <cellStyle name="PSSpacer 2" xfId="1267"/>
    <cellStyle name="sstot 2" xfId="1268"/>
    <cellStyle name="Standard_AREAS" xfId="1269"/>
    <cellStyle name="t 2" xfId="1270"/>
    <cellStyle name="强调文字颜色 4 3 2" xfId="1271"/>
    <cellStyle name="百分比 2 3 5" xfId="1272"/>
    <cellStyle name="千位分隔 2 2" xfId="1273"/>
    <cellStyle name="百分比 2 11 2" xfId="1274"/>
    <cellStyle name="强调 3 2" xfId="1275"/>
    <cellStyle name="Accent3 - 20%" xfId="1276"/>
    <cellStyle name="常规 18 2" xfId="1277"/>
    <cellStyle name="常规 5 42" xfId="1278"/>
    <cellStyle name="百分比 2 4 4" xfId="1279"/>
    <cellStyle name="常规 3 4" xfId="1280"/>
    <cellStyle name="标题 2 2 3" xfId="1281"/>
    <cellStyle name="百分比 3" xfId="1282"/>
    <cellStyle name="差_0605石屏县 3" xfId="1283"/>
    <cellStyle name="百分比 9 2" xfId="1284"/>
    <cellStyle name="捠壿_Region Orders (2)" xfId="1285"/>
    <cellStyle name="编号 2 3" xfId="1286"/>
    <cellStyle name="标题 1 3 2 2" xfId="1287"/>
    <cellStyle name="常规 5 3" xfId="1288"/>
    <cellStyle name="标题 2 4 2" xfId="1289"/>
    <cellStyle name="常规 17 3" xfId="1290"/>
    <cellStyle name="常规 4 3" xfId="1291"/>
    <cellStyle name="标题 2 3 2" xfId="1292"/>
    <cellStyle name="常规 11 2" xfId="1293"/>
    <cellStyle name="标题 2 3 2 2" xfId="1294"/>
    <cellStyle name="标题 2 4" xfId="1295"/>
    <cellStyle name="Accent5 - 20% 3" xfId="1296"/>
    <cellStyle name="标题 2 7" xfId="1297"/>
    <cellStyle name="常规 6 3" xfId="1298"/>
    <cellStyle name="标题 2 5 2" xfId="1299"/>
    <cellStyle name="标题 2 6" xfId="1300"/>
    <cellStyle name="标题 3 2 3" xfId="1301"/>
    <cellStyle name="好 6" xfId="1302"/>
    <cellStyle name="标题 3 4" xfId="1303"/>
    <cellStyle name="标题 3 4 2" xfId="1304"/>
    <cellStyle name="标题 3 4 2 2" xfId="1305"/>
    <cellStyle name="标题 3 5 2" xfId="1306"/>
    <cellStyle name="常规 9" xfId="1307"/>
    <cellStyle name="标题 3 5 3" xfId="1308"/>
    <cellStyle name="标题 3 6" xfId="1309"/>
    <cellStyle name="标题 3 7" xfId="1310"/>
    <cellStyle name="数量 2 2 2" xfId="1311"/>
    <cellStyle name="常规 3 3 2 2 2" xfId="1312"/>
    <cellStyle name="标题 4 3 2" xfId="1313"/>
    <cellStyle name="千位分隔 4 2" xfId="1314"/>
    <cellStyle name="标题 4 3 2 2" xfId="1315"/>
    <cellStyle name="标题 4 3 3" xfId="1316"/>
    <cellStyle name="标题 4 3 4" xfId="1317"/>
    <cellStyle name="常规 2 2 2 2 2 2" xfId="1318"/>
    <cellStyle name="百分比 2 10 2" xfId="1319"/>
    <cellStyle name="Accent5 2 2" xfId="1320"/>
    <cellStyle name="百分比 6 2" xfId="1321"/>
    <cellStyle name="标题 6 4" xfId="1322"/>
    <cellStyle name="标题 7 2 2" xfId="1323"/>
    <cellStyle name="标题 7 3" xfId="1324"/>
    <cellStyle name="标题 8" xfId="1325"/>
    <cellStyle name="Accent5 - 20% 2" xfId="1326"/>
    <cellStyle name="标题 9" xfId="1327"/>
    <cellStyle name="常规 2 2" xfId="1328"/>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33" activePane="bottomLeft" state="frozen"/>
      <selection/>
      <selection pane="bottomLeft" activeCell="C49" sqref="C49"/>
    </sheetView>
  </sheetViews>
  <sheetFormatPr defaultColWidth="9" defaultRowHeight="15.6" outlineLevelCol="5"/>
  <cols>
    <col min="1" max="1" width="17.6296296296296" style="268" customWidth="1"/>
    <col min="2" max="2" width="50.75" style="268" customWidth="1"/>
    <col min="3" max="4" width="20.6296296296296" style="268" customWidth="1"/>
    <col min="5" max="5" width="20.6296296296296" style="495" customWidth="1"/>
    <col min="6" max="16384" width="9" style="496"/>
  </cols>
  <sheetData>
    <row r="1" spans="2:2">
      <c r="B1" s="497" t="s">
        <v>0</v>
      </c>
    </row>
    <row r="2" ht="45" customHeight="1" spans="1:6">
      <c r="A2" s="272"/>
      <c r="B2" s="272" t="s">
        <v>1</v>
      </c>
      <c r="C2" s="272"/>
      <c r="D2" s="272"/>
      <c r="E2" s="272"/>
      <c r="F2" s="498"/>
    </row>
    <row r="3" ht="18.95" customHeight="1" spans="1:6">
      <c r="A3" s="271"/>
      <c r="B3" s="499"/>
      <c r="C3" s="500"/>
      <c r="D3" s="271"/>
      <c r="E3" s="276" t="s">
        <v>2</v>
      </c>
      <c r="F3" s="498"/>
    </row>
    <row r="4" s="492" customFormat="1" ht="45" customHeight="1" spans="1:6">
      <c r="A4" s="278" t="s">
        <v>3</v>
      </c>
      <c r="B4" s="501" t="s">
        <v>4</v>
      </c>
      <c r="C4" s="280" t="s">
        <v>5</v>
      </c>
      <c r="D4" s="280" t="s">
        <v>6</v>
      </c>
      <c r="E4" s="501" t="s">
        <v>7</v>
      </c>
      <c r="F4" s="502" t="s">
        <v>8</v>
      </c>
    </row>
    <row r="5" ht="37.5" customHeight="1" spans="1:6">
      <c r="A5" s="468" t="s">
        <v>9</v>
      </c>
      <c r="B5" s="469" t="s">
        <v>10</v>
      </c>
      <c r="C5" s="349">
        <v>126669</v>
      </c>
      <c r="D5" s="349">
        <f>SUM(D6:D20)</f>
        <v>140000</v>
      </c>
      <c r="E5" s="462">
        <v>0.105</v>
      </c>
      <c r="F5" s="503" t="str">
        <f t="shared" ref="F5:F40" si="0">IF(LEN(A5)=3,"是",IF(B5&lt;&gt;"",IF(SUM(C5:D5)&lt;&gt;0,"是","否"),"是"))</f>
        <v>是</v>
      </c>
    </row>
    <row r="6" ht="37.5" customHeight="1" spans="1:6">
      <c r="A6" s="355" t="s">
        <v>11</v>
      </c>
      <c r="B6" s="301" t="s">
        <v>12</v>
      </c>
      <c r="C6" s="457">
        <v>57631</v>
      </c>
      <c r="D6" s="457">
        <v>63000</v>
      </c>
      <c r="E6" s="454">
        <f t="shared" ref="E6:E40" si="1">IF(C6&gt;0,D6/C6-1,IF(C6&lt;0,-(D6/C6-1),""))</f>
        <v>0.093</v>
      </c>
      <c r="F6" s="503" t="str">
        <f t="shared" si="0"/>
        <v>是</v>
      </c>
    </row>
    <row r="7" ht="37.5" customHeight="1" spans="1:6">
      <c r="A7" s="355" t="s">
        <v>13</v>
      </c>
      <c r="B7" s="301" t="s">
        <v>14</v>
      </c>
      <c r="C7" s="457">
        <v>6106</v>
      </c>
      <c r="D7" s="457">
        <v>6500</v>
      </c>
      <c r="E7" s="454">
        <f t="shared" si="1"/>
        <v>0.065</v>
      </c>
      <c r="F7" s="503" t="str">
        <f t="shared" si="0"/>
        <v>是</v>
      </c>
    </row>
    <row r="8" ht="37.5" customHeight="1" spans="1:6">
      <c r="A8" s="355" t="s">
        <v>15</v>
      </c>
      <c r="B8" s="301" t="s">
        <v>16</v>
      </c>
      <c r="C8" s="457">
        <v>4218</v>
      </c>
      <c r="D8" s="457">
        <v>4500</v>
      </c>
      <c r="E8" s="454">
        <f t="shared" si="1"/>
        <v>0.067</v>
      </c>
      <c r="F8" s="503" t="str">
        <f t="shared" si="0"/>
        <v>是</v>
      </c>
    </row>
    <row r="9" ht="37.5" customHeight="1" spans="1:6">
      <c r="A9" s="355" t="s">
        <v>17</v>
      </c>
      <c r="B9" s="301" t="s">
        <v>18</v>
      </c>
      <c r="C9" s="457">
        <v>31060</v>
      </c>
      <c r="D9" s="457">
        <v>36000</v>
      </c>
      <c r="E9" s="454">
        <f t="shared" si="1"/>
        <v>0.159</v>
      </c>
      <c r="F9" s="503" t="str">
        <f t="shared" si="0"/>
        <v>是</v>
      </c>
    </row>
    <row r="10" ht="37.5" customHeight="1" spans="1:6">
      <c r="A10" s="355" t="s">
        <v>19</v>
      </c>
      <c r="B10" s="301" t="s">
        <v>20</v>
      </c>
      <c r="C10" s="457">
        <v>3185</v>
      </c>
      <c r="D10" s="457">
        <v>3500</v>
      </c>
      <c r="E10" s="454">
        <f t="shared" si="1"/>
        <v>0.099</v>
      </c>
      <c r="F10" s="503" t="str">
        <f t="shared" si="0"/>
        <v>是</v>
      </c>
    </row>
    <row r="11" ht="37.5" customHeight="1" spans="1:6">
      <c r="A11" s="355" t="s">
        <v>21</v>
      </c>
      <c r="B11" s="301" t="s">
        <v>22</v>
      </c>
      <c r="C11" s="457">
        <v>1534</v>
      </c>
      <c r="D11" s="457">
        <v>2000</v>
      </c>
      <c r="E11" s="454">
        <f t="shared" si="1"/>
        <v>0.304</v>
      </c>
      <c r="F11" s="503" t="str">
        <f t="shared" si="0"/>
        <v>是</v>
      </c>
    </row>
    <row r="12" ht="37.5" customHeight="1" spans="1:6">
      <c r="A12" s="355" t="s">
        <v>23</v>
      </c>
      <c r="B12" s="301" t="s">
        <v>24</v>
      </c>
      <c r="C12" s="457">
        <v>1526</v>
      </c>
      <c r="D12" s="457">
        <v>1600</v>
      </c>
      <c r="E12" s="454">
        <f t="shared" si="1"/>
        <v>0.048</v>
      </c>
      <c r="F12" s="503" t="str">
        <f t="shared" si="0"/>
        <v>是</v>
      </c>
    </row>
    <row r="13" ht="37.5" customHeight="1" spans="1:6">
      <c r="A13" s="355" t="s">
        <v>25</v>
      </c>
      <c r="B13" s="301" t="s">
        <v>26</v>
      </c>
      <c r="C13" s="457">
        <v>863</v>
      </c>
      <c r="D13" s="457">
        <v>1500</v>
      </c>
      <c r="E13" s="454">
        <f t="shared" si="1"/>
        <v>0.738</v>
      </c>
      <c r="F13" s="503" t="str">
        <f t="shared" si="0"/>
        <v>是</v>
      </c>
    </row>
    <row r="14" ht="37.5" customHeight="1" spans="1:6">
      <c r="A14" s="355" t="s">
        <v>27</v>
      </c>
      <c r="B14" s="301" t="s">
        <v>28</v>
      </c>
      <c r="C14" s="457">
        <v>752</v>
      </c>
      <c r="D14" s="457">
        <v>1000</v>
      </c>
      <c r="E14" s="454">
        <f t="shared" si="1"/>
        <v>0.33</v>
      </c>
      <c r="F14" s="503" t="str">
        <f t="shared" si="0"/>
        <v>是</v>
      </c>
    </row>
    <row r="15" ht="37.5" customHeight="1" spans="1:6">
      <c r="A15" s="355" t="s">
        <v>29</v>
      </c>
      <c r="B15" s="301" t="s">
        <v>30</v>
      </c>
      <c r="C15" s="457">
        <v>1704</v>
      </c>
      <c r="D15" s="457">
        <v>1800</v>
      </c>
      <c r="E15" s="454">
        <f t="shared" si="1"/>
        <v>0.056</v>
      </c>
      <c r="F15" s="503" t="str">
        <f t="shared" si="0"/>
        <v>是</v>
      </c>
    </row>
    <row r="16" ht="37.5" customHeight="1" spans="1:6">
      <c r="A16" s="355" t="s">
        <v>31</v>
      </c>
      <c r="B16" s="301" t="s">
        <v>32</v>
      </c>
      <c r="C16" s="457">
        <v>2007</v>
      </c>
      <c r="D16" s="457">
        <v>2000</v>
      </c>
      <c r="E16" s="454">
        <f t="shared" si="1"/>
        <v>-0.003</v>
      </c>
      <c r="F16" s="503" t="str">
        <f t="shared" si="0"/>
        <v>是</v>
      </c>
    </row>
    <row r="17" ht="37.5" customHeight="1" spans="1:6">
      <c r="A17" s="355" t="s">
        <v>33</v>
      </c>
      <c r="B17" s="301" t="s">
        <v>34</v>
      </c>
      <c r="C17" s="457">
        <v>2097</v>
      </c>
      <c r="D17" s="457">
        <v>2500</v>
      </c>
      <c r="E17" s="454">
        <f t="shared" si="1"/>
        <v>0.192</v>
      </c>
      <c r="F17" s="503" t="str">
        <f t="shared" si="0"/>
        <v>是</v>
      </c>
    </row>
    <row r="18" ht="37.5" customHeight="1" spans="1:6">
      <c r="A18" s="355" t="s">
        <v>35</v>
      </c>
      <c r="B18" s="301" t="s">
        <v>36</v>
      </c>
      <c r="C18" s="457">
        <v>8442</v>
      </c>
      <c r="D18" s="457">
        <v>8100</v>
      </c>
      <c r="E18" s="454">
        <f t="shared" si="1"/>
        <v>-0.041</v>
      </c>
      <c r="F18" s="503" t="str">
        <f t="shared" si="0"/>
        <v>是</v>
      </c>
    </row>
    <row r="19" ht="37.5" customHeight="1" spans="1:6">
      <c r="A19" s="355" t="s">
        <v>37</v>
      </c>
      <c r="B19" s="301" t="s">
        <v>38</v>
      </c>
      <c r="C19" s="457">
        <v>5434</v>
      </c>
      <c r="D19" s="457">
        <v>6000</v>
      </c>
      <c r="E19" s="454">
        <f t="shared" si="1"/>
        <v>0.104</v>
      </c>
      <c r="F19" s="503" t="str">
        <f t="shared" si="0"/>
        <v>是</v>
      </c>
    </row>
    <row r="20" ht="37.5" customHeight="1" spans="1:6">
      <c r="A20" s="511" t="s">
        <v>39</v>
      </c>
      <c r="B20" s="301" t="s">
        <v>40</v>
      </c>
      <c r="C20" s="461">
        <v>110</v>
      </c>
      <c r="D20" s="461"/>
      <c r="E20" s="454">
        <f t="shared" si="1"/>
        <v>-1</v>
      </c>
      <c r="F20" s="503" t="str">
        <f t="shared" si="0"/>
        <v>是</v>
      </c>
    </row>
    <row r="21" ht="37.5" customHeight="1" spans="1:6">
      <c r="A21" s="352" t="s">
        <v>41</v>
      </c>
      <c r="B21" s="469" t="s">
        <v>42</v>
      </c>
      <c r="C21" s="349">
        <v>26482</v>
      </c>
      <c r="D21" s="349">
        <f>SUM(D22:D29)</f>
        <v>25400</v>
      </c>
      <c r="E21" s="454">
        <f t="shared" si="1"/>
        <v>-0.041</v>
      </c>
      <c r="F21" s="503" t="str">
        <f t="shared" si="0"/>
        <v>是</v>
      </c>
    </row>
    <row r="22" ht="37.5" customHeight="1" spans="1:6">
      <c r="A22" s="504" t="s">
        <v>43</v>
      </c>
      <c r="B22" s="301" t="s">
        <v>44</v>
      </c>
      <c r="C22" s="348">
        <v>6151</v>
      </c>
      <c r="D22" s="348">
        <v>6200</v>
      </c>
      <c r="E22" s="454">
        <f t="shared" si="1"/>
        <v>0.008</v>
      </c>
      <c r="F22" s="503" t="str">
        <f t="shared" si="0"/>
        <v>是</v>
      </c>
    </row>
    <row r="23" ht="37.5" customHeight="1" spans="1:6">
      <c r="A23" s="355" t="s">
        <v>45</v>
      </c>
      <c r="B23" s="505" t="s">
        <v>46</v>
      </c>
      <c r="C23" s="348">
        <v>2899</v>
      </c>
      <c r="D23" s="348">
        <v>3000</v>
      </c>
      <c r="E23" s="454">
        <f t="shared" si="1"/>
        <v>0.035</v>
      </c>
      <c r="F23" s="503" t="str">
        <f t="shared" si="0"/>
        <v>是</v>
      </c>
    </row>
    <row r="24" ht="37.5" customHeight="1" spans="1:6">
      <c r="A24" s="355" t="s">
        <v>47</v>
      </c>
      <c r="B24" s="301" t="s">
        <v>48</v>
      </c>
      <c r="C24" s="348">
        <v>4743</v>
      </c>
      <c r="D24" s="348">
        <v>4500</v>
      </c>
      <c r="E24" s="454">
        <f t="shared" si="1"/>
        <v>-0.051</v>
      </c>
      <c r="F24" s="503" t="str">
        <f t="shared" si="0"/>
        <v>是</v>
      </c>
    </row>
    <row r="25" ht="37.5" customHeight="1" spans="1:6">
      <c r="A25" s="355" t="s">
        <v>49</v>
      </c>
      <c r="B25" s="301" t="s">
        <v>50</v>
      </c>
      <c r="C25" s="348"/>
      <c r="D25" s="348"/>
      <c r="E25" s="323"/>
      <c r="F25" s="503" t="str">
        <f t="shared" si="0"/>
        <v>否</v>
      </c>
    </row>
    <row r="26" ht="37.5" customHeight="1" spans="1:6">
      <c r="A26" s="355" t="s">
        <v>51</v>
      </c>
      <c r="B26" s="301" t="s">
        <v>52</v>
      </c>
      <c r="C26" s="348">
        <v>12287</v>
      </c>
      <c r="D26" s="348">
        <v>11600</v>
      </c>
      <c r="E26" s="454">
        <f t="shared" si="1"/>
        <v>-0.056</v>
      </c>
      <c r="F26" s="503" t="str">
        <f t="shared" si="0"/>
        <v>是</v>
      </c>
    </row>
    <row r="27" ht="37.5" customHeight="1" spans="1:6">
      <c r="A27" s="355" t="s">
        <v>53</v>
      </c>
      <c r="B27" s="301" t="s">
        <v>54</v>
      </c>
      <c r="C27" s="348"/>
      <c r="D27" s="348">
        <v>100</v>
      </c>
      <c r="E27" s="454" t="str">
        <f t="shared" si="1"/>
        <v/>
      </c>
      <c r="F27" s="503" t="str">
        <f t="shared" si="0"/>
        <v>是</v>
      </c>
    </row>
    <row r="28" ht="37.5" customHeight="1" spans="1:6">
      <c r="A28" s="355" t="s">
        <v>55</v>
      </c>
      <c r="B28" s="301" t="s">
        <v>56</v>
      </c>
      <c r="C28" s="348">
        <v>178</v>
      </c>
      <c r="D28" s="348"/>
      <c r="E28" s="454">
        <f t="shared" si="1"/>
        <v>-1</v>
      </c>
      <c r="F28" s="503" t="str">
        <f t="shared" si="0"/>
        <v>是</v>
      </c>
    </row>
    <row r="29" ht="37.5" customHeight="1" spans="1:6">
      <c r="A29" s="355" t="s">
        <v>57</v>
      </c>
      <c r="B29" s="301" t="s">
        <v>58</v>
      </c>
      <c r="C29" s="348">
        <v>224</v>
      </c>
      <c r="D29" s="348"/>
      <c r="E29" s="454">
        <f t="shared" si="1"/>
        <v>-1</v>
      </c>
      <c r="F29" s="503" t="str">
        <f t="shared" si="0"/>
        <v>是</v>
      </c>
    </row>
    <row r="30" ht="37.5" customHeight="1" spans="1:6">
      <c r="A30" s="355"/>
      <c r="B30" s="301"/>
      <c r="C30" s="348"/>
      <c r="D30" s="348"/>
      <c r="E30" s="462"/>
      <c r="F30" s="503" t="str">
        <f t="shared" si="0"/>
        <v>是</v>
      </c>
    </row>
    <row r="31" s="493" customFormat="1" ht="37.5" customHeight="1" spans="1:6">
      <c r="A31" s="506"/>
      <c r="B31" s="466" t="s">
        <v>59</v>
      </c>
      <c r="C31" s="349">
        <v>153151</v>
      </c>
      <c r="D31" s="349">
        <f>D5+D21</f>
        <v>165400</v>
      </c>
      <c r="E31" s="454">
        <f t="shared" si="1"/>
        <v>0.08</v>
      </c>
      <c r="F31" s="503" t="str">
        <f t="shared" si="0"/>
        <v>是</v>
      </c>
    </row>
    <row r="32" ht="37.5" customHeight="1" spans="1:6">
      <c r="A32" s="352">
        <v>105</v>
      </c>
      <c r="B32" s="300" t="s">
        <v>60</v>
      </c>
      <c r="C32" s="349">
        <v>78000</v>
      </c>
      <c r="D32" s="349"/>
      <c r="E32" s="454">
        <f t="shared" si="1"/>
        <v>-1</v>
      </c>
      <c r="F32" s="503" t="str">
        <f t="shared" si="0"/>
        <v>是</v>
      </c>
    </row>
    <row r="33" ht="37.5" customHeight="1" spans="1:6">
      <c r="A33" s="468">
        <v>110</v>
      </c>
      <c r="B33" s="469" t="s">
        <v>61</v>
      </c>
      <c r="C33" s="349">
        <f>SUM(C34:C35)</f>
        <v>299617</v>
      </c>
      <c r="D33" s="349">
        <f>SUM(D34:D35)</f>
        <v>342049</v>
      </c>
      <c r="E33" s="454">
        <f t="shared" si="1"/>
        <v>0.142</v>
      </c>
      <c r="F33" s="503" t="str">
        <f t="shared" si="0"/>
        <v>是</v>
      </c>
    </row>
    <row r="34" ht="37.5" customHeight="1" spans="1:6">
      <c r="A34" s="355">
        <v>11001</v>
      </c>
      <c r="B34" s="301" t="s">
        <v>62</v>
      </c>
      <c r="C34" s="348">
        <v>1183</v>
      </c>
      <c r="D34" s="348">
        <v>-1258</v>
      </c>
      <c r="E34" s="454">
        <f t="shared" si="1"/>
        <v>-2.063</v>
      </c>
      <c r="F34" s="503" t="str">
        <f t="shared" si="0"/>
        <v>是</v>
      </c>
    </row>
    <row r="35" ht="37.5" customHeight="1" spans="1:6">
      <c r="A35" s="355"/>
      <c r="B35" s="301" t="s">
        <v>63</v>
      </c>
      <c r="C35" s="348">
        <v>298434</v>
      </c>
      <c r="D35" s="348">
        <v>343307</v>
      </c>
      <c r="E35" s="454">
        <f t="shared" si="1"/>
        <v>0.15</v>
      </c>
      <c r="F35" s="503" t="str">
        <f t="shared" si="0"/>
        <v>是</v>
      </c>
    </row>
    <row r="36" ht="37.5" customHeight="1" spans="1:6">
      <c r="A36" s="355">
        <v>11008</v>
      </c>
      <c r="B36" s="301" t="s">
        <v>64</v>
      </c>
      <c r="C36" s="348"/>
      <c r="D36" s="348"/>
      <c r="E36" s="454" t="str">
        <f t="shared" si="1"/>
        <v/>
      </c>
      <c r="F36" s="503" t="str">
        <f t="shared" si="0"/>
        <v>否</v>
      </c>
    </row>
    <row r="37" ht="37.5" customHeight="1" spans="1:6">
      <c r="A37" s="355">
        <v>11009</v>
      </c>
      <c r="B37" s="301" t="s">
        <v>65</v>
      </c>
      <c r="C37" s="348">
        <v>73359</v>
      </c>
      <c r="D37" s="348">
        <v>10000</v>
      </c>
      <c r="E37" s="454">
        <f t="shared" si="1"/>
        <v>-0.864</v>
      </c>
      <c r="F37" s="503" t="str">
        <f t="shared" si="0"/>
        <v>是</v>
      </c>
    </row>
    <row r="38" s="494" customFormat="1" ht="37.5" customHeight="1" spans="1:6">
      <c r="A38" s="507">
        <v>11013</v>
      </c>
      <c r="B38" s="306" t="s">
        <v>66</v>
      </c>
      <c r="C38" s="348"/>
      <c r="D38" s="348"/>
      <c r="E38" s="454" t="str">
        <f t="shared" si="1"/>
        <v/>
      </c>
      <c r="F38" s="503" t="str">
        <f t="shared" si="0"/>
        <v>否</v>
      </c>
    </row>
    <row r="39" s="494" customFormat="1" ht="37.5" customHeight="1" spans="1:6">
      <c r="A39" s="507">
        <v>11015</v>
      </c>
      <c r="B39" s="306" t="s">
        <v>67</v>
      </c>
      <c r="C39" s="348">
        <v>2483</v>
      </c>
      <c r="D39" s="348">
        <v>8051</v>
      </c>
      <c r="E39" s="454">
        <f t="shared" si="1"/>
        <v>2.242</v>
      </c>
      <c r="F39" s="503" t="str">
        <f t="shared" si="0"/>
        <v>是</v>
      </c>
    </row>
    <row r="40" ht="37.5" customHeight="1" spans="1:6">
      <c r="A40" s="508"/>
      <c r="B40" s="509" t="s">
        <v>68</v>
      </c>
      <c r="C40" s="349">
        <f>C31+C32+C33+C37+C39</f>
        <v>606610</v>
      </c>
      <c r="D40" s="349">
        <f>D31+D32+D33+D37+D39</f>
        <v>525500</v>
      </c>
      <c r="E40" s="454">
        <f t="shared" si="1"/>
        <v>-0.134</v>
      </c>
      <c r="F40" s="503" t="str">
        <f t="shared" si="0"/>
        <v>是</v>
      </c>
    </row>
    <row r="41" spans="3:4">
      <c r="C41" s="510"/>
      <c r="D41" s="510"/>
    </row>
    <row r="42" spans="4:4">
      <c r="D42" s="510"/>
    </row>
    <row r="43" spans="3:4">
      <c r="C43" s="510"/>
      <c r="D43" s="510"/>
    </row>
    <row r="44" spans="4:4">
      <c r="D44" s="510"/>
    </row>
    <row r="45" spans="3:4">
      <c r="C45" s="510"/>
      <c r="D45" s="510"/>
    </row>
    <row r="46" spans="3:4">
      <c r="C46" s="510"/>
      <c r="D46" s="510"/>
    </row>
    <row r="47" spans="4:4">
      <c r="D47" s="510"/>
    </row>
    <row r="48" spans="3:4">
      <c r="C48" s="510"/>
      <c r="D48" s="510"/>
    </row>
    <row r="49" spans="3:4">
      <c r="C49" s="510"/>
      <c r="D49" s="510"/>
    </row>
    <row r="50" spans="3:4">
      <c r="C50" s="510"/>
      <c r="D50" s="510"/>
    </row>
    <row r="51" spans="3:4">
      <c r="C51" s="510"/>
      <c r="D51" s="510"/>
    </row>
    <row r="52" spans="4:4">
      <c r="D52" s="510"/>
    </row>
    <row r="53" spans="3:4">
      <c r="C53" s="510"/>
      <c r="D53" s="510"/>
    </row>
  </sheetData>
  <autoFilter ref="A4:F40">
    <extLst/>
  </autoFilter>
  <mergeCells count="1">
    <mergeCell ref="B2:E2"/>
  </mergeCells>
  <conditionalFormatting sqref="E3">
    <cfRule type="cellIs" dxfId="0" priority="44" stopIfTrue="1" operator="lessThanOrEqual">
      <formula>-1</formula>
    </cfRule>
  </conditionalFormatting>
  <conditionalFormatting sqref="D5">
    <cfRule type="expression" dxfId="1" priority="28" stopIfTrue="1">
      <formula>"len($A:$A)=3"</formula>
    </cfRule>
  </conditionalFormatting>
  <conditionalFormatting sqref="A32:B32">
    <cfRule type="expression" dxfId="1" priority="50" stopIfTrue="1">
      <formula>"len($A:$A)=3"</formula>
    </cfRule>
  </conditionalFormatting>
  <conditionalFormatting sqref="C32">
    <cfRule type="expression" dxfId="1" priority="35" stopIfTrue="1">
      <formula>"len($A:$A)=3"</formula>
    </cfRule>
  </conditionalFormatting>
  <conditionalFormatting sqref="D32">
    <cfRule type="expression" dxfId="1" priority="24" stopIfTrue="1">
      <formula>"len($A:$A)=3"</formula>
    </cfRule>
  </conditionalFormatting>
  <conditionalFormatting sqref="B8:B9">
    <cfRule type="expression" dxfId="1" priority="58" stopIfTrue="1">
      <formula>"len($A:$A)=3"</formula>
    </cfRule>
  </conditionalFormatting>
  <conditionalFormatting sqref="B33:B35">
    <cfRule type="expression" dxfId="1" priority="19" stopIfTrue="1">
      <formula>"len($A:$A)=3"</formula>
    </cfRule>
  </conditionalFormatting>
  <conditionalFormatting sqref="B38:B40">
    <cfRule type="expression" dxfId="1" priority="13" stopIfTrue="1">
      <formula>"len($A:$A)=3"</formula>
    </cfRule>
    <cfRule type="expression" dxfId="1" priority="14" stopIfTrue="1">
      <formula>"len($A:$A)=3"</formula>
    </cfRule>
  </conditionalFormatting>
  <conditionalFormatting sqref="C5:C30">
    <cfRule type="expression" dxfId="1" priority="36" stopIfTrue="1">
      <formula>"len($A:$A)=3"</formula>
    </cfRule>
  </conditionalFormatting>
  <conditionalFormatting sqref="C5:C7">
    <cfRule type="expression" dxfId="1" priority="39" stopIfTrue="1">
      <formula>"len($A:$A)=3"</formula>
    </cfRule>
  </conditionalFormatting>
  <conditionalFormatting sqref="C6:C20">
    <cfRule type="expression" dxfId="1" priority="6" stopIfTrue="1">
      <formula>"len($A:$A)=3"</formula>
    </cfRule>
    <cfRule type="expression" dxfId="1" priority="3" stopIfTrue="1">
      <formula>"len($A:$A)=3"</formula>
    </cfRule>
  </conditionalFormatting>
  <conditionalFormatting sqref="C6:C7">
    <cfRule type="expression" dxfId="1" priority="5" stopIfTrue="1">
      <formula>"len($A:$A)=3"</formula>
    </cfRule>
    <cfRule type="expression" dxfId="1" priority="2" stopIfTrue="1">
      <formula>"len($A:$A)=3"</formula>
    </cfRule>
  </conditionalFormatting>
  <conditionalFormatting sqref="C8:C9">
    <cfRule type="expression" dxfId="1" priority="37" stopIfTrue="1">
      <formula>"len($A:$A)=3"</formula>
    </cfRule>
    <cfRule type="expression" dxfId="1" priority="4" stopIfTrue="1">
      <formula>"len($A:$A)=3"</formula>
    </cfRule>
    <cfRule type="expression" dxfId="1" priority="1" stopIfTrue="1">
      <formula>"len($A:$A)=3"</formula>
    </cfRule>
  </conditionalFormatting>
  <conditionalFormatting sqref="C34:C35">
    <cfRule type="expression" dxfId="1" priority="33" stopIfTrue="1">
      <formula>"len($A:$A)=3"</formula>
    </cfRule>
  </conditionalFormatting>
  <conditionalFormatting sqref="C36:C37">
    <cfRule type="expression" dxfId="1" priority="31" stopIfTrue="1">
      <formula>"len($A:$A)=3"</formula>
    </cfRule>
  </conditionalFormatting>
  <conditionalFormatting sqref="D34:D35">
    <cfRule type="expression" dxfId="1" priority="22" stopIfTrue="1">
      <formula>"len($A:$A)=3"</formula>
    </cfRule>
  </conditionalFormatting>
  <conditionalFormatting sqref="D36:D37">
    <cfRule type="expression" dxfId="1" priority="20" stopIfTrue="1">
      <formula>"len($A:$A)=3"</formula>
    </cfRule>
  </conditionalFormatting>
  <conditionalFormatting sqref="D38:D40">
    <cfRule type="expression" dxfId="1" priority="30" stopIfTrue="1">
      <formula>"len($A:$A)=3"</formula>
    </cfRule>
  </conditionalFormatting>
  <conditionalFormatting sqref="D39:D40">
    <cfRule type="expression" dxfId="1" priority="27" stopIfTrue="1">
      <formula>"len($A:$A)=3"</formula>
    </cfRule>
  </conditionalFormatting>
  <conditionalFormatting sqref="F5:F40">
    <cfRule type="cellIs" dxfId="2" priority="42" stopIfTrue="1" operator="lessThan">
      <formula>0</formula>
    </cfRule>
    <cfRule type="cellIs" dxfId="2" priority="43" stopIfTrue="1" operator="lessThan">
      <formula>0</formula>
    </cfRule>
  </conditionalFormatting>
  <conditionalFormatting sqref="A5:B30">
    <cfRule type="expression" dxfId="1" priority="55" stopIfTrue="1">
      <formula>"len($A:$A)=3"</formula>
    </cfRule>
  </conditionalFormatting>
  <conditionalFormatting sqref="B5:B7 B40 B32">
    <cfRule type="expression" dxfId="1" priority="64" stopIfTrue="1">
      <formula>"len($A:$A)=3"</formula>
    </cfRule>
  </conditionalFormatting>
  <conditionalFormatting sqref="D5 D21:D30">
    <cfRule type="expression" dxfId="1" priority="25" stopIfTrue="1">
      <formula>"len($A:$A)=3"</formula>
    </cfRule>
  </conditionalFormatting>
  <conditionalFormatting sqref="C32 C33:D35">
    <cfRule type="expression" dxfId="1" priority="40" stopIfTrue="1">
      <formula>"len($A:$A)=3"</formula>
    </cfRule>
  </conditionalFormatting>
  <conditionalFormatting sqref="D32 D34:D35">
    <cfRule type="expression" dxfId="1" priority="29" stopIfTrue="1">
      <formula>"len($A:$A)=3"</formula>
    </cfRule>
  </conditionalFormatting>
  <conditionalFormatting sqref="A33:B35 B39:B40">
    <cfRule type="expression" dxfId="1" priority="18" stopIfTrue="1">
      <formula>"len($A:$A)=3"</formula>
    </cfRule>
  </conditionalFormatting>
  <conditionalFormatting sqref="C33:D35">
    <cfRule type="expression" dxfId="1" priority="34" stopIfTrue="1">
      <formula>"len($A:$A)=3"</formula>
    </cfRule>
  </conditionalFormatting>
  <conditionalFormatting sqref="A34:B35">
    <cfRule type="expression" dxfId="1" priority="17" stopIfTrue="1">
      <formula>"len($A:$A)=3"</formula>
    </cfRule>
  </conditionalFormatting>
  <conditionalFormatting sqref="B40 A36:D36">
    <cfRule type="expression" dxfId="1" priority="62" stopIfTrue="1">
      <formula>"len($A:$A)=3"</formula>
    </cfRule>
  </conditionalFormatting>
  <conditionalFormatting sqref="A36:B37">
    <cfRule type="expression" dxfId="1" priority="15" stopIfTrue="1">
      <formula>"len($A:$A)=3"</formula>
    </cfRule>
  </conditionalFormatting>
  <conditionalFormatting sqref="C38:C40 D40">
    <cfRule type="expression" dxfId="1" priority="41" stopIfTrue="1">
      <formula>"len($A:$A)=3"</formula>
    </cfRule>
  </conditionalFormatting>
  <conditionalFormatting sqref="C39:C40 D40">
    <cfRule type="expression" dxfId="1" priority="38"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workbookViewId="0">
      <pane ySplit="3" topLeftCell="A187" activePane="bottomLeft" state="frozen"/>
      <selection/>
      <selection pane="bottomLeft" activeCell="G208" sqref="G208"/>
    </sheetView>
  </sheetViews>
  <sheetFormatPr defaultColWidth="9" defaultRowHeight="15.6" outlineLevelCol="6"/>
  <cols>
    <col min="1" max="1" width="21.5" style="271" customWidth="1"/>
    <col min="2" max="2" width="50.75" style="271" customWidth="1"/>
    <col min="3" max="4" width="20.6296296296296" style="271" customWidth="1"/>
    <col min="5" max="5" width="20.6296296296296" style="339" customWidth="1"/>
    <col min="6" max="6" width="3.75" style="273" customWidth="1"/>
    <col min="7" max="16384" width="9" style="271"/>
  </cols>
  <sheetData>
    <row r="1" ht="45" customHeight="1" spans="2:5">
      <c r="B1" s="272" t="s">
        <v>2699</v>
      </c>
      <c r="C1" s="272"/>
      <c r="D1" s="272"/>
      <c r="E1" s="272"/>
    </row>
    <row r="2" s="274" customFormat="1" ht="20.1" customHeight="1" spans="2:6">
      <c r="B2" s="275"/>
      <c r="C2" s="275"/>
      <c r="D2" s="275"/>
      <c r="E2" s="276" t="s">
        <v>2</v>
      </c>
      <c r="F2" s="277"/>
    </row>
    <row r="3" s="282" customFormat="1" ht="45" customHeight="1" spans="1:7">
      <c r="A3" s="278" t="s">
        <v>3</v>
      </c>
      <c r="B3" s="279" t="s">
        <v>4</v>
      </c>
      <c r="C3" s="280" t="s">
        <v>5</v>
      </c>
      <c r="D3" s="280" t="s">
        <v>6</v>
      </c>
      <c r="E3" s="280" t="s">
        <v>7</v>
      </c>
      <c r="F3" s="281" t="s">
        <v>8</v>
      </c>
      <c r="G3" s="282" t="s">
        <v>136</v>
      </c>
    </row>
    <row r="4" ht="38.1" customHeight="1" spans="1:7">
      <c r="A4" s="283" t="s">
        <v>82</v>
      </c>
      <c r="B4" s="284" t="s">
        <v>2700</v>
      </c>
      <c r="C4" s="293">
        <f>SUM(C5,C11,C17)</f>
        <v>40</v>
      </c>
      <c r="D4" s="293"/>
      <c r="E4" s="294">
        <f>(D4-C4)/C4</f>
        <v>-1</v>
      </c>
      <c r="F4" s="287" t="str">
        <f t="shared" ref="F4:F67" si="0">IF(LEN(A4)=3,"是",IF(B4&lt;&gt;"",IF(SUM(C4:D4)&lt;&gt;0,"是","否"),"是"))</f>
        <v>是</v>
      </c>
      <c r="G4" s="271" t="str">
        <f t="shared" ref="G4:G67" si="1">IF(LEN(A4)=3,"类",IF(LEN(A4)=5,"款","项"))</f>
        <v>类</v>
      </c>
    </row>
    <row r="5" ht="38.1" customHeight="1" spans="1:7">
      <c r="A5" s="289" t="s">
        <v>2701</v>
      </c>
      <c r="B5" s="288" t="s">
        <v>2702</v>
      </c>
      <c r="C5" s="290">
        <f>SUM(C6:C10)</f>
        <v>40</v>
      </c>
      <c r="D5" s="290"/>
      <c r="E5" s="294">
        <f>(D5-C5)/C5</f>
        <v>-1</v>
      </c>
      <c r="F5" s="287" t="str">
        <f t="shared" si="0"/>
        <v>是</v>
      </c>
      <c r="G5" s="271" t="str">
        <f t="shared" si="1"/>
        <v>款</v>
      </c>
    </row>
    <row r="6" ht="27" customHeight="1" spans="1:7">
      <c r="A6" s="289" t="s">
        <v>2703</v>
      </c>
      <c r="B6" s="288" t="s">
        <v>2704</v>
      </c>
      <c r="C6" s="290"/>
      <c r="D6" s="290"/>
      <c r="E6" s="294"/>
      <c r="F6" s="287" t="str">
        <f t="shared" si="0"/>
        <v>否</v>
      </c>
      <c r="G6" s="271" t="str">
        <f t="shared" si="1"/>
        <v>项</v>
      </c>
    </row>
    <row r="7" ht="24" customHeight="1" spans="1:7">
      <c r="A7" s="289" t="s">
        <v>2705</v>
      </c>
      <c r="B7" s="288" t="s">
        <v>2706</v>
      </c>
      <c r="C7" s="290">
        <v>40</v>
      </c>
      <c r="D7" s="290"/>
      <c r="E7" s="291">
        <f>IF(C7&gt;0,D7/C7-1,IF(C7&lt;0,-(D7/C7-1),""))</f>
        <v>-1</v>
      </c>
      <c r="F7" s="287" t="str">
        <f t="shared" si="0"/>
        <v>是</v>
      </c>
      <c r="G7" s="271" t="str">
        <f t="shared" si="1"/>
        <v>项</v>
      </c>
    </row>
    <row r="8" ht="21" customHeight="1" spans="1:7">
      <c r="A8" s="289" t="s">
        <v>2707</v>
      </c>
      <c r="B8" s="288" t="s">
        <v>2708</v>
      </c>
      <c r="C8" s="290"/>
      <c r="D8" s="290"/>
      <c r="E8" s="291" t="str">
        <f t="shared" ref="E8:E71" si="2">IF(C8&gt;0,D8/C8-1,IF(C8&lt;0,-(D8/C8-1),""))</f>
        <v/>
      </c>
      <c r="F8" s="287" t="str">
        <f t="shared" si="0"/>
        <v>否</v>
      </c>
      <c r="G8" s="271" t="str">
        <f t="shared" si="1"/>
        <v>项</v>
      </c>
    </row>
    <row r="9" s="267" customFormat="1" ht="21" customHeight="1" spans="1:7">
      <c r="A9" s="289" t="s">
        <v>2709</v>
      </c>
      <c r="B9" s="288" t="s">
        <v>2710</v>
      </c>
      <c r="C9" s="290"/>
      <c r="D9" s="290"/>
      <c r="E9" s="291" t="str">
        <f t="shared" si="2"/>
        <v/>
      </c>
      <c r="F9" s="287" t="str">
        <f t="shared" si="0"/>
        <v>否</v>
      </c>
      <c r="G9" s="271" t="str">
        <f t="shared" si="1"/>
        <v>项</v>
      </c>
    </row>
    <row r="10" ht="33" customHeight="1" spans="1:7">
      <c r="A10" s="289" t="s">
        <v>2711</v>
      </c>
      <c r="B10" s="288" t="s">
        <v>2712</v>
      </c>
      <c r="C10" s="290"/>
      <c r="D10" s="290"/>
      <c r="E10" s="291" t="str">
        <f t="shared" si="2"/>
        <v/>
      </c>
      <c r="F10" s="287" t="str">
        <f t="shared" si="0"/>
        <v>否</v>
      </c>
      <c r="G10" s="271" t="str">
        <f t="shared" si="1"/>
        <v>项</v>
      </c>
    </row>
    <row r="11" ht="38.1" customHeight="1" spans="1:7">
      <c r="A11" s="289" t="s">
        <v>2713</v>
      </c>
      <c r="B11" s="288" t="s">
        <v>2714</v>
      </c>
      <c r="C11" s="290"/>
      <c r="D11" s="290"/>
      <c r="E11" s="291" t="str">
        <f t="shared" si="2"/>
        <v/>
      </c>
      <c r="F11" s="287" t="str">
        <f t="shared" si="0"/>
        <v>否</v>
      </c>
      <c r="G11" s="271" t="str">
        <f t="shared" si="1"/>
        <v>款</v>
      </c>
    </row>
    <row r="12" s="267" customFormat="1" ht="28" customHeight="1" spans="1:7">
      <c r="A12" s="289" t="s">
        <v>2715</v>
      </c>
      <c r="B12" s="288" t="s">
        <v>2716</v>
      </c>
      <c r="C12" s="290">
        <v>0</v>
      </c>
      <c r="D12" s="290"/>
      <c r="E12" s="291" t="str">
        <f t="shared" si="2"/>
        <v/>
      </c>
      <c r="F12" s="287" t="str">
        <f t="shared" si="0"/>
        <v>否</v>
      </c>
      <c r="G12" s="271" t="str">
        <f t="shared" si="1"/>
        <v>项</v>
      </c>
    </row>
    <row r="13" ht="33" customHeight="1" spans="1:7">
      <c r="A13" s="289" t="s">
        <v>2717</v>
      </c>
      <c r="B13" s="288" t="s">
        <v>2718</v>
      </c>
      <c r="C13" s="290">
        <v>0</v>
      </c>
      <c r="D13" s="290"/>
      <c r="E13" s="291" t="str">
        <f t="shared" si="2"/>
        <v/>
      </c>
      <c r="F13" s="287" t="str">
        <f t="shared" si="0"/>
        <v>否</v>
      </c>
      <c r="G13" s="271" t="str">
        <f t="shared" si="1"/>
        <v>项</v>
      </c>
    </row>
    <row r="14" s="267" customFormat="1" ht="19" customHeight="1" spans="1:7">
      <c r="A14" s="289" t="s">
        <v>2719</v>
      </c>
      <c r="B14" s="288" t="s">
        <v>2720</v>
      </c>
      <c r="C14" s="290">
        <v>0</v>
      </c>
      <c r="D14" s="290"/>
      <c r="E14" s="291" t="str">
        <f t="shared" si="2"/>
        <v/>
      </c>
      <c r="F14" s="287" t="str">
        <f t="shared" si="0"/>
        <v>否</v>
      </c>
      <c r="G14" s="271" t="str">
        <f t="shared" si="1"/>
        <v>项</v>
      </c>
    </row>
    <row r="15" ht="16" customHeight="1" spans="1:7">
      <c r="A15" s="289" t="s">
        <v>2721</v>
      </c>
      <c r="B15" s="288" t="s">
        <v>2722</v>
      </c>
      <c r="C15" s="290"/>
      <c r="D15" s="290"/>
      <c r="E15" s="291" t="str">
        <f t="shared" si="2"/>
        <v/>
      </c>
      <c r="F15" s="287" t="str">
        <f t="shared" si="0"/>
        <v>否</v>
      </c>
      <c r="G15" s="271" t="str">
        <f t="shared" si="1"/>
        <v>项</v>
      </c>
    </row>
    <row r="16" ht="21" customHeight="1" spans="1:7">
      <c r="A16" s="289" t="s">
        <v>2723</v>
      </c>
      <c r="B16" s="288" t="s">
        <v>2724</v>
      </c>
      <c r="C16" s="290">
        <v>0</v>
      </c>
      <c r="D16" s="290"/>
      <c r="E16" s="291" t="str">
        <f t="shared" si="2"/>
        <v/>
      </c>
      <c r="F16" s="287" t="str">
        <f t="shared" si="0"/>
        <v>否</v>
      </c>
      <c r="G16" s="271" t="str">
        <f t="shared" si="1"/>
        <v>项</v>
      </c>
    </row>
    <row r="17" s="267" customFormat="1" ht="22" customHeight="1" spans="1:7">
      <c r="A17" s="289" t="s">
        <v>2725</v>
      </c>
      <c r="B17" s="288" t="s">
        <v>2726</v>
      </c>
      <c r="C17" s="290">
        <f>SUM(C18:C19)</f>
        <v>0</v>
      </c>
      <c r="D17" s="290"/>
      <c r="E17" s="291" t="str">
        <f t="shared" si="2"/>
        <v/>
      </c>
      <c r="F17" s="287" t="str">
        <f t="shared" si="0"/>
        <v>否</v>
      </c>
      <c r="G17" s="271" t="str">
        <f t="shared" si="1"/>
        <v>款</v>
      </c>
    </row>
    <row r="18" s="267" customFormat="1" ht="18" customHeight="1" spans="1:7">
      <c r="A18" s="289" t="s">
        <v>2727</v>
      </c>
      <c r="B18" s="288" t="s">
        <v>2728</v>
      </c>
      <c r="C18" s="290">
        <v>0</v>
      </c>
      <c r="D18" s="290"/>
      <c r="E18" s="291" t="str">
        <f t="shared" si="2"/>
        <v/>
      </c>
      <c r="F18" s="287" t="str">
        <f t="shared" si="0"/>
        <v>否</v>
      </c>
      <c r="G18" s="271" t="str">
        <f t="shared" si="1"/>
        <v>项</v>
      </c>
    </row>
    <row r="19" s="267" customFormat="1" ht="25" customHeight="1" spans="1:7">
      <c r="A19" s="289" t="s">
        <v>2729</v>
      </c>
      <c r="B19" s="288" t="s">
        <v>2730</v>
      </c>
      <c r="C19" s="290">
        <v>0</v>
      </c>
      <c r="D19" s="290"/>
      <c r="E19" s="291" t="str">
        <f t="shared" si="2"/>
        <v/>
      </c>
      <c r="F19" s="287" t="str">
        <f t="shared" si="0"/>
        <v>否</v>
      </c>
      <c r="G19" s="271" t="str">
        <f t="shared" si="1"/>
        <v>项</v>
      </c>
    </row>
    <row r="20" ht="38.1" customHeight="1" spans="1:7">
      <c r="A20" s="283" t="s">
        <v>84</v>
      </c>
      <c r="B20" s="284" t="s">
        <v>2731</v>
      </c>
      <c r="C20" s="293">
        <f>SUM(C21,C25,C29)</f>
        <v>706</v>
      </c>
      <c r="D20" s="293">
        <f>SUM(D21,D25,D29)</f>
        <v>249</v>
      </c>
      <c r="E20" s="291">
        <f t="shared" si="2"/>
        <v>-0.647</v>
      </c>
      <c r="F20" s="287" t="str">
        <f t="shared" si="0"/>
        <v>是</v>
      </c>
      <c r="G20" s="271" t="str">
        <f t="shared" si="1"/>
        <v>类</v>
      </c>
    </row>
    <row r="21" ht="38.1" customHeight="1" spans="1:7">
      <c r="A21" s="289" t="s">
        <v>2732</v>
      </c>
      <c r="B21" s="288" t="s">
        <v>2733</v>
      </c>
      <c r="C21" s="290">
        <f>SUM(C22:C24)</f>
        <v>576</v>
      </c>
      <c r="D21" s="290">
        <f>SUM(D22:D24)</f>
        <v>249</v>
      </c>
      <c r="E21" s="291">
        <f t="shared" si="2"/>
        <v>-0.568</v>
      </c>
      <c r="F21" s="287" t="str">
        <f t="shared" si="0"/>
        <v>是</v>
      </c>
      <c r="G21" s="271" t="str">
        <f t="shared" si="1"/>
        <v>款</v>
      </c>
    </row>
    <row r="22" ht="27" customHeight="1" spans="1:7">
      <c r="A22" s="289" t="s">
        <v>2734</v>
      </c>
      <c r="B22" s="288" t="s">
        <v>2735</v>
      </c>
      <c r="C22" s="290">
        <v>576</v>
      </c>
      <c r="D22" s="290">
        <v>249</v>
      </c>
      <c r="E22" s="291">
        <f t="shared" si="2"/>
        <v>-0.568</v>
      </c>
      <c r="F22" s="287" t="str">
        <f t="shared" si="0"/>
        <v>是</v>
      </c>
      <c r="G22" s="271" t="str">
        <f t="shared" si="1"/>
        <v>项</v>
      </c>
    </row>
    <row r="23" ht="23" customHeight="1" spans="1:7">
      <c r="A23" s="289" t="s">
        <v>2736</v>
      </c>
      <c r="B23" s="288" t="s">
        <v>2737</v>
      </c>
      <c r="C23" s="290"/>
      <c r="D23" s="290"/>
      <c r="E23" s="291" t="str">
        <f t="shared" si="2"/>
        <v/>
      </c>
      <c r="F23" s="287" t="str">
        <f t="shared" si="0"/>
        <v>否</v>
      </c>
      <c r="G23" s="271" t="str">
        <f t="shared" si="1"/>
        <v>项</v>
      </c>
    </row>
    <row r="24" ht="18" customHeight="1" spans="1:7">
      <c r="A24" s="289" t="s">
        <v>2738</v>
      </c>
      <c r="B24" s="288" t="s">
        <v>2739</v>
      </c>
      <c r="C24" s="290"/>
      <c r="D24" s="290"/>
      <c r="E24" s="291" t="str">
        <f t="shared" si="2"/>
        <v/>
      </c>
      <c r="F24" s="287" t="str">
        <f t="shared" si="0"/>
        <v>否</v>
      </c>
      <c r="G24" s="271" t="str">
        <f t="shared" si="1"/>
        <v>项</v>
      </c>
    </row>
    <row r="25" ht="40" customHeight="1" spans="1:7">
      <c r="A25" s="289" t="s">
        <v>2740</v>
      </c>
      <c r="B25" s="288" t="s">
        <v>2741</v>
      </c>
      <c r="C25" s="290">
        <f>SUM(C26:C28)</f>
        <v>130</v>
      </c>
      <c r="D25" s="290"/>
      <c r="E25" s="291">
        <f t="shared" si="2"/>
        <v>-1</v>
      </c>
      <c r="F25" s="287" t="str">
        <f t="shared" si="0"/>
        <v>是</v>
      </c>
      <c r="G25" s="271" t="str">
        <f t="shared" si="1"/>
        <v>款</v>
      </c>
    </row>
    <row r="26" s="267" customFormat="1" ht="24" customHeight="1" spans="1:7">
      <c r="A26" s="289" t="s">
        <v>2742</v>
      </c>
      <c r="B26" s="288" t="s">
        <v>2735</v>
      </c>
      <c r="C26" s="290"/>
      <c r="D26" s="290"/>
      <c r="E26" s="291" t="str">
        <f t="shared" si="2"/>
        <v/>
      </c>
      <c r="F26" s="287" t="str">
        <f t="shared" si="0"/>
        <v>否</v>
      </c>
      <c r="G26" s="271" t="str">
        <f t="shared" si="1"/>
        <v>项</v>
      </c>
    </row>
    <row r="27" ht="34" customHeight="1" spans="1:7">
      <c r="A27" s="289" t="s">
        <v>2743</v>
      </c>
      <c r="B27" s="288" t="s">
        <v>2737</v>
      </c>
      <c r="C27" s="290">
        <v>130</v>
      </c>
      <c r="D27" s="290"/>
      <c r="E27" s="291">
        <f t="shared" si="2"/>
        <v>-1</v>
      </c>
      <c r="F27" s="287" t="str">
        <f t="shared" si="0"/>
        <v>是</v>
      </c>
      <c r="G27" s="271" t="str">
        <f t="shared" si="1"/>
        <v>项</v>
      </c>
    </row>
    <row r="28" ht="20" customHeight="1" spans="1:7">
      <c r="A28" s="289" t="s">
        <v>2744</v>
      </c>
      <c r="B28" s="288" t="s">
        <v>2745</v>
      </c>
      <c r="C28" s="290"/>
      <c r="D28" s="290"/>
      <c r="E28" s="291" t="str">
        <f t="shared" si="2"/>
        <v/>
      </c>
      <c r="F28" s="287" t="str">
        <f t="shared" si="0"/>
        <v>否</v>
      </c>
      <c r="G28" s="271" t="str">
        <f t="shared" si="1"/>
        <v>项</v>
      </c>
    </row>
    <row r="29" s="266" customFormat="1" ht="38.1" customHeight="1" spans="1:7">
      <c r="A29" s="289" t="s">
        <v>2746</v>
      </c>
      <c r="B29" s="288" t="s">
        <v>2747</v>
      </c>
      <c r="C29" s="290"/>
      <c r="D29" s="290"/>
      <c r="E29" s="291" t="str">
        <f t="shared" si="2"/>
        <v/>
      </c>
      <c r="F29" s="287" t="str">
        <f t="shared" si="0"/>
        <v>否</v>
      </c>
      <c r="G29" s="271" t="str">
        <f t="shared" si="1"/>
        <v>款</v>
      </c>
    </row>
    <row r="30" s="267" customFormat="1" ht="16" customHeight="1" spans="1:7">
      <c r="A30" s="289" t="s">
        <v>2748</v>
      </c>
      <c r="B30" s="288" t="s">
        <v>2737</v>
      </c>
      <c r="C30" s="290">
        <v>0</v>
      </c>
      <c r="D30" s="290"/>
      <c r="E30" s="291" t="str">
        <f t="shared" si="2"/>
        <v/>
      </c>
      <c r="F30" s="287" t="str">
        <f t="shared" si="0"/>
        <v>否</v>
      </c>
      <c r="G30" s="271" t="str">
        <f t="shared" si="1"/>
        <v>项</v>
      </c>
    </row>
    <row r="31" s="267" customFormat="1" ht="46" customHeight="1" spans="1:7">
      <c r="A31" s="289" t="s">
        <v>2749</v>
      </c>
      <c r="B31" s="288" t="s">
        <v>2750</v>
      </c>
      <c r="C31" s="290">
        <v>0</v>
      </c>
      <c r="D31" s="290"/>
      <c r="E31" s="291" t="str">
        <f t="shared" si="2"/>
        <v/>
      </c>
      <c r="F31" s="287" t="str">
        <f t="shared" si="0"/>
        <v>否</v>
      </c>
      <c r="G31" s="271" t="str">
        <f t="shared" si="1"/>
        <v>项</v>
      </c>
    </row>
    <row r="32" ht="38.1" customHeight="1" spans="1:7">
      <c r="A32" s="283" t="s">
        <v>88</v>
      </c>
      <c r="B32" s="284" t="s">
        <v>2751</v>
      </c>
      <c r="C32" s="293">
        <f>SUM(C33,C38)</f>
        <v>0</v>
      </c>
      <c r="D32" s="293"/>
      <c r="E32" s="291" t="str">
        <f t="shared" si="2"/>
        <v/>
      </c>
      <c r="F32" s="287" t="str">
        <f t="shared" si="0"/>
        <v>是</v>
      </c>
      <c r="G32" s="271" t="str">
        <f t="shared" si="1"/>
        <v>类</v>
      </c>
    </row>
    <row r="33" ht="38.1" customHeight="1" spans="1:7">
      <c r="A33" s="289" t="s">
        <v>2752</v>
      </c>
      <c r="B33" s="288" t="s">
        <v>2753</v>
      </c>
      <c r="C33" s="290"/>
      <c r="D33" s="290"/>
      <c r="E33" s="291" t="str">
        <f t="shared" si="2"/>
        <v/>
      </c>
      <c r="F33" s="287" t="str">
        <f t="shared" si="0"/>
        <v>否</v>
      </c>
      <c r="G33" s="271" t="str">
        <f t="shared" si="1"/>
        <v>款</v>
      </c>
    </row>
    <row r="34" s="267" customFormat="1" ht="24" customHeight="1" spans="1:7">
      <c r="A34" s="289">
        <v>2116001</v>
      </c>
      <c r="B34" s="288" t="s">
        <v>2754</v>
      </c>
      <c r="C34" s="290"/>
      <c r="D34" s="290"/>
      <c r="E34" s="291" t="str">
        <f t="shared" si="2"/>
        <v/>
      </c>
      <c r="F34" s="287" t="str">
        <f t="shared" si="0"/>
        <v>否</v>
      </c>
      <c r="G34" s="271" t="str">
        <f t="shared" si="1"/>
        <v>项</v>
      </c>
    </row>
    <row r="35" s="267" customFormat="1" ht="15" customHeight="1" spans="1:7">
      <c r="A35" s="289">
        <v>2116002</v>
      </c>
      <c r="B35" s="288" t="s">
        <v>2755</v>
      </c>
      <c r="C35" s="290"/>
      <c r="D35" s="290"/>
      <c r="E35" s="291" t="str">
        <f t="shared" si="2"/>
        <v/>
      </c>
      <c r="F35" s="287" t="str">
        <f t="shared" si="0"/>
        <v>否</v>
      </c>
      <c r="G35" s="271" t="str">
        <f t="shared" si="1"/>
        <v>项</v>
      </c>
    </row>
    <row r="36" s="267" customFormat="1" ht="29" customHeight="1" spans="1:7">
      <c r="A36" s="289">
        <v>2116003</v>
      </c>
      <c r="B36" s="288" t="s">
        <v>2756</v>
      </c>
      <c r="C36" s="290"/>
      <c r="D36" s="290"/>
      <c r="E36" s="291" t="str">
        <f t="shared" si="2"/>
        <v/>
      </c>
      <c r="F36" s="287" t="str">
        <f t="shared" si="0"/>
        <v>否</v>
      </c>
      <c r="G36" s="271" t="str">
        <f t="shared" si="1"/>
        <v>项</v>
      </c>
    </row>
    <row r="37" s="266" customFormat="1" ht="29" customHeight="1" spans="1:7">
      <c r="A37" s="289">
        <v>2116099</v>
      </c>
      <c r="B37" s="288" t="s">
        <v>2757</v>
      </c>
      <c r="C37" s="290"/>
      <c r="D37" s="290"/>
      <c r="E37" s="291" t="str">
        <f t="shared" si="2"/>
        <v/>
      </c>
      <c r="F37" s="287" t="str">
        <f t="shared" si="0"/>
        <v>否</v>
      </c>
      <c r="G37" s="271" t="str">
        <f t="shared" si="1"/>
        <v>项</v>
      </c>
    </row>
    <row r="38" s="267" customFormat="1" ht="27" customHeight="1" spans="1:7">
      <c r="A38" s="289">
        <v>21161</v>
      </c>
      <c r="B38" s="288" t="s">
        <v>2758</v>
      </c>
      <c r="C38" s="290"/>
      <c r="D38" s="290"/>
      <c r="E38" s="291" t="str">
        <f t="shared" si="2"/>
        <v/>
      </c>
      <c r="F38" s="287" t="str">
        <f t="shared" si="0"/>
        <v>否</v>
      </c>
      <c r="G38" s="271" t="str">
        <f t="shared" si="1"/>
        <v>款</v>
      </c>
    </row>
    <row r="39" ht="22" customHeight="1" spans="1:7">
      <c r="A39" s="289">
        <v>2116101</v>
      </c>
      <c r="B39" s="288" t="s">
        <v>2759</v>
      </c>
      <c r="C39" s="290"/>
      <c r="D39" s="290"/>
      <c r="E39" s="291" t="str">
        <f t="shared" si="2"/>
        <v/>
      </c>
      <c r="F39" s="287" t="str">
        <f t="shared" si="0"/>
        <v>否</v>
      </c>
      <c r="G39" s="271" t="str">
        <f t="shared" si="1"/>
        <v>项</v>
      </c>
    </row>
    <row r="40" ht="21" customHeight="1" spans="1:7">
      <c r="A40" s="289">
        <v>2116102</v>
      </c>
      <c r="B40" s="288" t="s">
        <v>2760</v>
      </c>
      <c r="C40" s="290"/>
      <c r="D40" s="290"/>
      <c r="E40" s="291" t="str">
        <f t="shared" si="2"/>
        <v/>
      </c>
      <c r="F40" s="287" t="str">
        <f t="shared" si="0"/>
        <v>否</v>
      </c>
      <c r="G40" s="271" t="str">
        <f t="shared" si="1"/>
        <v>项</v>
      </c>
    </row>
    <row r="41" ht="30" customHeight="1" spans="1:7">
      <c r="A41" s="289">
        <v>2116103</v>
      </c>
      <c r="B41" s="288" t="s">
        <v>2761</v>
      </c>
      <c r="C41" s="290"/>
      <c r="D41" s="290"/>
      <c r="E41" s="291" t="str">
        <f t="shared" si="2"/>
        <v/>
      </c>
      <c r="F41" s="287" t="str">
        <f t="shared" si="0"/>
        <v>否</v>
      </c>
      <c r="G41" s="271" t="str">
        <f t="shared" si="1"/>
        <v>项</v>
      </c>
    </row>
    <row r="42" ht="17" customHeight="1" spans="1:7">
      <c r="A42" s="289">
        <v>2116104</v>
      </c>
      <c r="B42" s="288" t="s">
        <v>2762</v>
      </c>
      <c r="C42" s="290"/>
      <c r="D42" s="290"/>
      <c r="E42" s="291" t="str">
        <f t="shared" si="2"/>
        <v/>
      </c>
      <c r="F42" s="287" t="str">
        <f t="shared" si="0"/>
        <v>否</v>
      </c>
      <c r="G42" s="271" t="str">
        <f t="shared" si="1"/>
        <v>项</v>
      </c>
    </row>
    <row r="43" ht="38.1" customHeight="1" spans="1:7">
      <c r="A43" s="283" t="s">
        <v>90</v>
      </c>
      <c r="B43" s="284" t="s">
        <v>2763</v>
      </c>
      <c r="C43" s="293">
        <f>SUM(C44,C57,C61,C62,C68,C72,C76,C80,C86,C89)</f>
        <v>276</v>
      </c>
      <c r="D43" s="293">
        <f>SUM(D44,D57,D61,D62,D68,D72,D76,D80,D86,D89)</f>
        <v>875</v>
      </c>
      <c r="E43" s="291">
        <f t="shared" si="2"/>
        <v>2.17</v>
      </c>
      <c r="F43" s="287" t="str">
        <f t="shared" si="0"/>
        <v>是</v>
      </c>
      <c r="G43" s="271" t="str">
        <f t="shared" si="1"/>
        <v>类</v>
      </c>
    </row>
    <row r="44" ht="38.1" customHeight="1" spans="1:7">
      <c r="A44" s="289" t="s">
        <v>2764</v>
      </c>
      <c r="B44" s="288" t="s">
        <v>2765</v>
      </c>
      <c r="C44" s="290">
        <f>SUM(C45:C56)</f>
        <v>25</v>
      </c>
      <c r="D44" s="290">
        <f>SUM(D45:D56)</f>
        <v>575</v>
      </c>
      <c r="E44" s="291">
        <f t="shared" si="2"/>
        <v>22</v>
      </c>
      <c r="F44" s="287" t="str">
        <f t="shared" si="0"/>
        <v>是</v>
      </c>
      <c r="G44" s="271" t="str">
        <f t="shared" si="1"/>
        <v>款</v>
      </c>
    </row>
    <row r="45" ht="25" customHeight="1" spans="1:7">
      <c r="A45" s="289" t="s">
        <v>2766</v>
      </c>
      <c r="B45" s="288" t="s">
        <v>2767</v>
      </c>
      <c r="C45" s="290"/>
      <c r="D45" s="290"/>
      <c r="E45" s="291" t="str">
        <f t="shared" si="2"/>
        <v/>
      </c>
      <c r="F45" s="287" t="str">
        <f t="shared" si="0"/>
        <v>否</v>
      </c>
      <c r="G45" s="271" t="str">
        <f t="shared" si="1"/>
        <v>项</v>
      </c>
    </row>
    <row r="46" ht="15" customHeight="1" spans="1:7">
      <c r="A46" s="289" t="s">
        <v>2768</v>
      </c>
      <c r="B46" s="288" t="s">
        <v>2769</v>
      </c>
      <c r="C46" s="290"/>
      <c r="D46" s="290"/>
      <c r="E46" s="291" t="str">
        <f t="shared" si="2"/>
        <v/>
      </c>
      <c r="F46" s="287" t="str">
        <f t="shared" si="0"/>
        <v>否</v>
      </c>
      <c r="G46" s="271" t="str">
        <f t="shared" si="1"/>
        <v>项</v>
      </c>
    </row>
    <row r="47" ht="18" customHeight="1" spans="1:7">
      <c r="A47" s="289" t="s">
        <v>2770</v>
      </c>
      <c r="B47" s="288" t="s">
        <v>2771</v>
      </c>
      <c r="C47" s="290"/>
      <c r="D47" s="290">
        <v>575</v>
      </c>
      <c r="E47" s="291" t="str">
        <f t="shared" si="2"/>
        <v/>
      </c>
      <c r="F47" s="287" t="str">
        <f t="shared" si="0"/>
        <v>是</v>
      </c>
      <c r="G47" s="271" t="str">
        <f t="shared" si="1"/>
        <v>项</v>
      </c>
    </row>
    <row r="48" ht="16" customHeight="1" spans="1:7">
      <c r="A48" s="289" t="s">
        <v>2772</v>
      </c>
      <c r="B48" s="288" t="s">
        <v>2773</v>
      </c>
      <c r="C48" s="290"/>
      <c r="D48" s="290"/>
      <c r="E48" s="291" t="str">
        <f t="shared" si="2"/>
        <v/>
      </c>
      <c r="F48" s="287" t="str">
        <f t="shared" si="0"/>
        <v>否</v>
      </c>
      <c r="G48" s="271" t="str">
        <f t="shared" si="1"/>
        <v>项</v>
      </c>
    </row>
    <row r="49" ht="18" customHeight="1" spans="1:7">
      <c r="A49" s="289" t="s">
        <v>2774</v>
      </c>
      <c r="B49" s="288" t="s">
        <v>2775</v>
      </c>
      <c r="C49" s="290"/>
      <c r="D49" s="290"/>
      <c r="E49" s="291" t="str">
        <f t="shared" si="2"/>
        <v/>
      </c>
      <c r="F49" s="287" t="str">
        <f t="shared" si="0"/>
        <v>否</v>
      </c>
      <c r="G49" s="271" t="str">
        <f t="shared" si="1"/>
        <v>项</v>
      </c>
    </row>
    <row r="50" ht="24" customHeight="1" spans="1:7">
      <c r="A50" s="289" t="s">
        <v>2776</v>
      </c>
      <c r="B50" s="288" t="s">
        <v>2777</v>
      </c>
      <c r="C50" s="290">
        <v>25</v>
      </c>
      <c r="D50" s="290"/>
      <c r="E50" s="291">
        <f t="shared" si="2"/>
        <v>-1</v>
      </c>
      <c r="F50" s="287" t="str">
        <f t="shared" si="0"/>
        <v>是</v>
      </c>
      <c r="G50" s="271" t="str">
        <f t="shared" si="1"/>
        <v>项</v>
      </c>
    </row>
    <row r="51" ht="24" customHeight="1" spans="1:7">
      <c r="A51" s="289" t="s">
        <v>2778</v>
      </c>
      <c r="B51" s="288" t="s">
        <v>2779</v>
      </c>
      <c r="C51" s="290"/>
      <c r="D51" s="290"/>
      <c r="E51" s="291" t="str">
        <f t="shared" si="2"/>
        <v/>
      </c>
      <c r="F51" s="287" t="str">
        <f t="shared" si="0"/>
        <v>否</v>
      </c>
      <c r="G51" s="271" t="str">
        <f t="shared" si="1"/>
        <v>项</v>
      </c>
    </row>
    <row r="52" ht="21" customHeight="1" spans="1:7">
      <c r="A52" s="289" t="s">
        <v>2780</v>
      </c>
      <c r="B52" s="288" t="s">
        <v>2781</v>
      </c>
      <c r="C52" s="290"/>
      <c r="D52" s="290"/>
      <c r="E52" s="291" t="str">
        <f t="shared" si="2"/>
        <v/>
      </c>
      <c r="F52" s="287" t="str">
        <f t="shared" si="0"/>
        <v>否</v>
      </c>
      <c r="G52" s="271" t="str">
        <f t="shared" si="1"/>
        <v>项</v>
      </c>
    </row>
    <row r="53" ht="29" customHeight="1" spans="1:7">
      <c r="A53" s="289" t="s">
        <v>2782</v>
      </c>
      <c r="B53" s="288" t="s">
        <v>2783</v>
      </c>
      <c r="C53" s="290"/>
      <c r="D53" s="290"/>
      <c r="E53" s="291" t="str">
        <f t="shared" si="2"/>
        <v/>
      </c>
      <c r="F53" s="287" t="str">
        <f t="shared" si="0"/>
        <v>否</v>
      </c>
      <c r="G53" s="271" t="str">
        <f t="shared" si="1"/>
        <v>项</v>
      </c>
    </row>
    <row r="54" ht="18" customHeight="1" spans="1:7">
      <c r="A54" s="289" t="s">
        <v>2784</v>
      </c>
      <c r="B54" s="288" t="s">
        <v>2785</v>
      </c>
      <c r="C54" s="290"/>
      <c r="D54" s="290"/>
      <c r="E54" s="291" t="str">
        <f t="shared" si="2"/>
        <v/>
      </c>
      <c r="F54" s="287" t="str">
        <f t="shared" si="0"/>
        <v>否</v>
      </c>
      <c r="G54" s="271" t="str">
        <f t="shared" si="1"/>
        <v>项</v>
      </c>
    </row>
    <row r="55" ht="18" customHeight="1" spans="1:7">
      <c r="A55" s="289" t="s">
        <v>2786</v>
      </c>
      <c r="B55" s="288" t="s">
        <v>2787</v>
      </c>
      <c r="C55" s="290"/>
      <c r="D55" s="290"/>
      <c r="E55" s="291" t="str">
        <f t="shared" si="2"/>
        <v/>
      </c>
      <c r="F55" s="287" t="str">
        <f t="shared" si="0"/>
        <v>否</v>
      </c>
      <c r="G55" s="271" t="str">
        <f t="shared" si="1"/>
        <v>项</v>
      </c>
    </row>
    <row r="56" ht="26" customHeight="1" spans="1:7">
      <c r="A56" s="289" t="s">
        <v>2788</v>
      </c>
      <c r="B56" s="288" t="s">
        <v>2789</v>
      </c>
      <c r="C56" s="290"/>
      <c r="D56" s="290"/>
      <c r="E56" s="291" t="str">
        <f t="shared" si="2"/>
        <v/>
      </c>
      <c r="F56" s="287" t="str">
        <f t="shared" si="0"/>
        <v>否</v>
      </c>
      <c r="G56" s="271" t="str">
        <f t="shared" si="1"/>
        <v>项</v>
      </c>
    </row>
    <row r="57" ht="38.1" customHeight="1" spans="1:7">
      <c r="A57" s="289" t="s">
        <v>2790</v>
      </c>
      <c r="B57" s="288" t="s">
        <v>2791</v>
      </c>
      <c r="C57" s="290"/>
      <c r="D57" s="290"/>
      <c r="E57" s="291" t="str">
        <f t="shared" si="2"/>
        <v/>
      </c>
      <c r="F57" s="287" t="str">
        <f t="shared" si="0"/>
        <v>否</v>
      </c>
      <c r="G57" s="271" t="str">
        <f t="shared" si="1"/>
        <v>款</v>
      </c>
    </row>
    <row r="58" ht="15" customHeight="1" spans="1:7">
      <c r="A58" s="289" t="s">
        <v>2792</v>
      </c>
      <c r="B58" s="288" t="s">
        <v>2767</v>
      </c>
      <c r="C58" s="290"/>
      <c r="D58" s="290"/>
      <c r="E58" s="291" t="str">
        <f t="shared" si="2"/>
        <v/>
      </c>
      <c r="F58" s="287" t="str">
        <f t="shared" si="0"/>
        <v>否</v>
      </c>
      <c r="G58" s="271" t="str">
        <f t="shared" si="1"/>
        <v>项</v>
      </c>
    </row>
    <row r="59" ht="24" customHeight="1" spans="1:7">
      <c r="A59" s="289" t="s">
        <v>2793</v>
      </c>
      <c r="B59" s="288" t="s">
        <v>2769</v>
      </c>
      <c r="C59" s="290"/>
      <c r="D59" s="290"/>
      <c r="E59" s="291" t="str">
        <f t="shared" si="2"/>
        <v/>
      </c>
      <c r="F59" s="287" t="str">
        <f t="shared" si="0"/>
        <v>否</v>
      </c>
      <c r="G59" s="271" t="str">
        <f t="shared" si="1"/>
        <v>项</v>
      </c>
    </row>
    <row r="60" ht="13" customHeight="1" spans="1:7">
      <c r="A60" s="289" t="s">
        <v>2794</v>
      </c>
      <c r="B60" s="288" t="s">
        <v>2795</v>
      </c>
      <c r="C60" s="290"/>
      <c r="D60" s="290"/>
      <c r="E60" s="291" t="str">
        <f t="shared" si="2"/>
        <v/>
      </c>
      <c r="F60" s="287" t="str">
        <f t="shared" si="0"/>
        <v>否</v>
      </c>
      <c r="G60" s="271" t="str">
        <f t="shared" si="1"/>
        <v>项</v>
      </c>
    </row>
    <row r="61" ht="38.1" customHeight="1" spans="1:7">
      <c r="A61" s="289" t="s">
        <v>2796</v>
      </c>
      <c r="B61" s="288" t="s">
        <v>2797</v>
      </c>
      <c r="C61" s="290"/>
      <c r="D61" s="290"/>
      <c r="E61" s="291" t="str">
        <f t="shared" si="2"/>
        <v/>
      </c>
      <c r="F61" s="287" t="str">
        <f t="shared" si="0"/>
        <v>否</v>
      </c>
      <c r="G61" s="271" t="str">
        <f t="shared" si="1"/>
        <v>款</v>
      </c>
    </row>
    <row r="62" ht="38.1" customHeight="1" spans="1:7">
      <c r="A62" s="289" t="s">
        <v>2798</v>
      </c>
      <c r="B62" s="288" t="s">
        <v>2799</v>
      </c>
      <c r="C62" s="290"/>
      <c r="D62" s="290"/>
      <c r="E62" s="291" t="str">
        <f t="shared" si="2"/>
        <v/>
      </c>
      <c r="F62" s="287" t="str">
        <f t="shared" si="0"/>
        <v>否</v>
      </c>
      <c r="G62" s="271" t="str">
        <f t="shared" si="1"/>
        <v>款</v>
      </c>
    </row>
    <row r="63" ht="21" customHeight="1" spans="1:7">
      <c r="A63" s="289" t="s">
        <v>2800</v>
      </c>
      <c r="B63" s="288" t="s">
        <v>2801</v>
      </c>
      <c r="C63" s="290"/>
      <c r="D63" s="290"/>
      <c r="E63" s="291" t="str">
        <f t="shared" si="2"/>
        <v/>
      </c>
      <c r="F63" s="287" t="str">
        <f t="shared" si="0"/>
        <v>否</v>
      </c>
      <c r="G63" s="271" t="str">
        <f t="shared" si="1"/>
        <v>项</v>
      </c>
    </row>
    <row r="64" ht="16" customHeight="1" spans="1:7">
      <c r="A64" s="289" t="s">
        <v>2802</v>
      </c>
      <c r="B64" s="288" t="s">
        <v>2803</v>
      </c>
      <c r="C64" s="290"/>
      <c r="D64" s="290"/>
      <c r="E64" s="291" t="str">
        <f t="shared" si="2"/>
        <v/>
      </c>
      <c r="F64" s="287" t="str">
        <f t="shared" si="0"/>
        <v>否</v>
      </c>
      <c r="G64" s="271" t="str">
        <f t="shared" si="1"/>
        <v>项</v>
      </c>
    </row>
    <row r="65" ht="27" customHeight="1" spans="1:7">
      <c r="A65" s="289" t="s">
        <v>2804</v>
      </c>
      <c r="B65" s="288" t="s">
        <v>2805</v>
      </c>
      <c r="C65" s="290"/>
      <c r="D65" s="290"/>
      <c r="E65" s="291" t="str">
        <f t="shared" si="2"/>
        <v/>
      </c>
      <c r="F65" s="287" t="str">
        <f t="shared" si="0"/>
        <v>否</v>
      </c>
      <c r="G65" s="271" t="str">
        <f t="shared" si="1"/>
        <v>项</v>
      </c>
    </row>
    <row r="66" ht="25" customHeight="1" spans="1:7">
      <c r="A66" s="289" t="s">
        <v>2806</v>
      </c>
      <c r="B66" s="288" t="s">
        <v>2807</v>
      </c>
      <c r="C66" s="290"/>
      <c r="D66" s="290"/>
      <c r="E66" s="291" t="str">
        <f t="shared" si="2"/>
        <v/>
      </c>
      <c r="F66" s="287" t="str">
        <f t="shared" si="0"/>
        <v>否</v>
      </c>
      <c r="G66" s="271" t="str">
        <f t="shared" si="1"/>
        <v>项</v>
      </c>
    </row>
    <row r="67" ht="27" customHeight="1" spans="1:7">
      <c r="A67" s="289" t="s">
        <v>2808</v>
      </c>
      <c r="B67" s="288" t="s">
        <v>2809</v>
      </c>
      <c r="C67" s="290"/>
      <c r="D67" s="290"/>
      <c r="E67" s="291" t="str">
        <f t="shared" si="2"/>
        <v/>
      </c>
      <c r="F67" s="287" t="str">
        <f t="shared" si="0"/>
        <v>否</v>
      </c>
      <c r="G67" s="271" t="str">
        <f t="shared" si="1"/>
        <v>项</v>
      </c>
    </row>
    <row r="68" ht="38.1" customHeight="1" spans="1:7">
      <c r="A68" s="289" t="s">
        <v>2810</v>
      </c>
      <c r="B68" s="288" t="s">
        <v>2811</v>
      </c>
      <c r="C68" s="290">
        <f>SUM(C69:C71)</f>
        <v>251</v>
      </c>
      <c r="D68" s="290">
        <f>SUM(D69:D71)</f>
        <v>300</v>
      </c>
      <c r="E68" s="291">
        <f t="shared" si="2"/>
        <v>0.195</v>
      </c>
      <c r="F68" s="287" t="str">
        <f t="shared" ref="F68:F131" si="3">IF(LEN(A68)=3,"是",IF(B68&lt;&gt;"",IF(SUM(C68:D68)&lt;&gt;0,"是","否"),"是"))</f>
        <v>是</v>
      </c>
      <c r="G68" s="271" t="str">
        <f t="shared" ref="G68:G131" si="4">IF(LEN(A68)=3,"类",IF(LEN(A68)=5,"款","项"))</f>
        <v>款</v>
      </c>
    </row>
    <row r="69" ht="18" customHeight="1" spans="1:7">
      <c r="A69" s="289" t="s">
        <v>2812</v>
      </c>
      <c r="B69" s="288" t="s">
        <v>2813</v>
      </c>
      <c r="C69" s="290"/>
      <c r="D69" s="290"/>
      <c r="E69" s="291" t="str">
        <f t="shared" si="2"/>
        <v/>
      </c>
      <c r="F69" s="287" t="str">
        <f t="shared" si="3"/>
        <v>否</v>
      </c>
      <c r="G69" s="271" t="str">
        <f t="shared" si="4"/>
        <v>项</v>
      </c>
    </row>
    <row r="70" ht="36" customHeight="1" spans="1:7">
      <c r="A70" s="289" t="s">
        <v>2814</v>
      </c>
      <c r="B70" s="288" t="s">
        <v>2815</v>
      </c>
      <c r="C70" s="290"/>
      <c r="D70" s="290"/>
      <c r="E70" s="291" t="str">
        <f t="shared" si="2"/>
        <v/>
      </c>
      <c r="F70" s="287" t="str">
        <f t="shared" si="3"/>
        <v>否</v>
      </c>
      <c r="G70" s="271" t="str">
        <f t="shared" si="4"/>
        <v>项</v>
      </c>
    </row>
    <row r="71" ht="25" customHeight="1" spans="1:7">
      <c r="A71" s="289" t="s">
        <v>2816</v>
      </c>
      <c r="B71" s="288" t="s">
        <v>2817</v>
      </c>
      <c r="C71" s="290">
        <v>251</v>
      </c>
      <c r="D71" s="290">
        <v>300</v>
      </c>
      <c r="E71" s="291">
        <f t="shared" si="2"/>
        <v>0.195</v>
      </c>
      <c r="F71" s="287" t="str">
        <f t="shared" si="3"/>
        <v>是</v>
      </c>
      <c r="G71" s="271" t="str">
        <f t="shared" si="4"/>
        <v>项</v>
      </c>
    </row>
    <row r="72" ht="38.1" customHeight="1" spans="1:7">
      <c r="A72" s="289" t="s">
        <v>2818</v>
      </c>
      <c r="B72" s="288" t="s">
        <v>2819</v>
      </c>
      <c r="C72" s="290"/>
      <c r="D72" s="290"/>
      <c r="E72" s="291" t="str">
        <f t="shared" ref="E72:E135" si="5">IF(C72&gt;0,D72/C72-1,IF(C72&lt;0,-(D72/C72-1),""))</f>
        <v/>
      </c>
      <c r="F72" s="287" t="str">
        <f t="shared" si="3"/>
        <v>否</v>
      </c>
      <c r="G72" s="271" t="str">
        <f t="shared" si="4"/>
        <v>款</v>
      </c>
    </row>
    <row r="73" ht="22" customHeight="1" spans="1:7">
      <c r="A73" s="289" t="s">
        <v>2820</v>
      </c>
      <c r="B73" s="288" t="s">
        <v>2767</v>
      </c>
      <c r="C73" s="290"/>
      <c r="D73" s="290"/>
      <c r="E73" s="291" t="str">
        <f t="shared" si="5"/>
        <v/>
      </c>
      <c r="F73" s="287" t="str">
        <f t="shared" si="3"/>
        <v>否</v>
      </c>
      <c r="G73" s="271" t="str">
        <f t="shared" si="4"/>
        <v>项</v>
      </c>
    </row>
    <row r="74" ht="25" customHeight="1" spans="1:7">
      <c r="A74" s="289" t="s">
        <v>2821</v>
      </c>
      <c r="B74" s="288" t="s">
        <v>2769</v>
      </c>
      <c r="C74" s="290"/>
      <c r="D74" s="290"/>
      <c r="E74" s="291" t="str">
        <f t="shared" si="5"/>
        <v/>
      </c>
      <c r="F74" s="287" t="str">
        <f t="shared" si="3"/>
        <v>否</v>
      </c>
      <c r="G74" s="271" t="str">
        <f t="shared" si="4"/>
        <v>项</v>
      </c>
    </row>
    <row r="75" ht="24" customHeight="1" spans="1:7">
      <c r="A75" s="289" t="s">
        <v>2822</v>
      </c>
      <c r="B75" s="288" t="s">
        <v>2823</v>
      </c>
      <c r="C75" s="290"/>
      <c r="D75" s="290"/>
      <c r="E75" s="291" t="str">
        <f t="shared" si="5"/>
        <v/>
      </c>
      <c r="F75" s="287" t="str">
        <f t="shared" si="3"/>
        <v>否</v>
      </c>
      <c r="G75" s="271" t="str">
        <f t="shared" si="4"/>
        <v>项</v>
      </c>
    </row>
    <row r="76" ht="38.1" customHeight="1" spans="1:7">
      <c r="A76" s="289" t="s">
        <v>2824</v>
      </c>
      <c r="B76" s="288" t="s">
        <v>2825</v>
      </c>
      <c r="C76" s="290"/>
      <c r="D76" s="290"/>
      <c r="E76" s="291" t="str">
        <f t="shared" si="5"/>
        <v/>
      </c>
      <c r="F76" s="287" t="str">
        <f t="shared" si="3"/>
        <v>否</v>
      </c>
      <c r="G76" s="271" t="str">
        <f t="shared" si="4"/>
        <v>款</v>
      </c>
    </row>
    <row r="77" ht="18" customHeight="1" spans="1:7">
      <c r="A77" s="289" t="s">
        <v>2826</v>
      </c>
      <c r="B77" s="288" t="s">
        <v>2767</v>
      </c>
      <c r="C77" s="290"/>
      <c r="D77" s="290"/>
      <c r="E77" s="291" t="str">
        <f t="shared" si="5"/>
        <v/>
      </c>
      <c r="F77" s="287" t="str">
        <f t="shared" si="3"/>
        <v>否</v>
      </c>
      <c r="G77" s="271" t="str">
        <f t="shared" si="4"/>
        <v>项</v>
      </c>
    </row>
    <row r="78" ht="24" customHeight="1" spans="1:7">
      <c r="A78" s="289" t="s">
        <v>2827</v>
      </c>
      <c r="B78" s="288" t="s">
        <v>2769</v>
      </c>
      <c r="C78" s="290"/>
      <c r="D78" s="290"/>
      <c r="E78" s="291" t="str">
        <f t="shared" si="5"/>
        <v/>
      </c>
      <c r="F78" s="287" t="str">
        <f t="shared" si="3"/>
        <v>否</v>
      </c>
      <c r="G78" s="271" t="str">
        <f t="shared" si="4"/>
        <v>项</v>
      </c>
    </row>
    <row r="79" s="267" customFormat="1" ht="18" customHeight="1" spans="1:7">
      <c r="A79" s="289" t="s">
        <v>2828</v>
      </c>
      <c r="B79" s="288" t="s">
        <v>2829</v>
      </c>
      <c r="C79" s="290"/>
      <c r="D79" s="290"/>
      <c r="E79" s="291" t="str">
        <f t="shared" si="5"/>
        <v/>
      </c>
      <c r="F79" s="287" t="str">
        <f t="shared" si="3"/>
        <v>否</v>
      </c>
      <c r="G79" s="271" t="str">
        <f t="shared" si="4"/>
        <v>项</v>
      </c>
    </row>
    <row r="80" s="267" customFormat="1" ht="38.1" customHeight="1" spans="1:7">
      <c r="A80" s="289" t="s">
        <v>2830</v>
      </c>
      <c r="B80" s="288" t="s">
        <v>2831</v>
      </c>
      <c r="C80" s="290"/>
      <c r="D80" s="290"/>
      <c r="E80" s="291" t="str">
        <f t="shared" si="5"/>
        <v/>
      </c>
      <c r="F80" s="287" t="str">
        <f t="shared" si="3"/>
        <v>否</v>
      </c>
      <c r="G80" s="271" t="str">
        <f t="shared" si="4"/>
        <v>款</v>
      </c>
    </row>
    <row r="81" s="267" customFormat="1" ht="20" customHeight="1" spans="1:7">
      <c r="A81" s="289" t="s">
        <v>2832</v>
      </c>
      <c r="B81" s="288" t="s">
        <v>2801</v>
      </c>
      <c r="C81" s="290"/>
      <c r="D81" s="290"/>
      <c r="E81" s="291" t="str">
        <f t="shared" si="5"/>
        <v/>
      </c>
      <c r="F81" s="287" t="str">
        <f t="shared" si="3"/>
        <v>否</v>
      </c>
      <c r="G81" s="271" t="str">
        <f t="shared" si="4"/>
        <v>项</v>
      </c>
    </row>
    <row r="82" s="267" customFormat="1" ht="32" customHeight="1" spans="1:7">
      <c r="A82" s="289" t="s">
        <v>2833</v>
      </c>
      <c r="B82" s="288" t="s">
        <v>2803</v>
      </c>
      <c r="C82" s="290"/>
      <c r="D82" s="290"/>
      <c r="E82" s="291" t="str">
        <f t="shared" si="5"/>
        <v/>
      </c>
      <c r="F82" s="287" t="str">
        <f t="shared" si="3"/>
        <v>否</v>
      </c>
      <c r="G82" s="271" t="str">
        <f t="shared" si="4"/>
        <v>项</v>
      </c>
    </row>
    <row r="83" s="267" customFormat="1" ht="25" customHeight="1" spans="1:7">
      <c r="A83" s="289" t="s">
        <v>2834</v>
      </c>
      <c r="B83" s="288" t="s">
        <v>2805</v>
      </c>
      <c r="C83" s="290"/>
      <c r="D83" s="290"/>
      <c r="E83" s="291" t="str">
        <f t="shared" si="5"/>
        <v/>
      </c>
      <c r="F83" s="287" t="str">
        <f t="shared" si="3"/>
        <v>否</v>
      </c>
      <c r="G83" s="271" t="str">
        <f t="shared" si="4"/>
        <v>项</v>
      </c>
    </row>
    <row r="84" s="267" customFormat="1" ht="16" customHeight="1" spans="1:7">
      <c r="A84" s="289" t="s">
        <v>2835</v>
      </c>
      <c r="B84" s="288" t="s">
        <v>2807</v>
      </c>
      <c r="C84" s="290"/>
      <c r="D84" s="290"/>
      <c r="E84" s="291" t="str">
        <f t="shared" si="5"/>
        <v/>
      </c>
      <c r="F84" s="287" t="str">
        <f t="shared" si="3"/>
        <v>否</v>
      </c>
      <c r="G84" s="271" t="str">
        <f t="shared" si="4"/>
        <v>项</v>
      </c>
    </row>
    <row r="85" s="267" customFormat="1" ht="25" customHeight="1" spans="1:7">
      <c r="A85" s="289" t="s">
        <v>2836</v>
      </c>
      <c r="B85" s="288" t="s">
        <v>2837</v>
      </c>
      <c r="C85" s="290"/>
      <c r="D85" s="290"/>
      <c r="E85" s="291" t="str">
        <f t="shared" si="5"/>
        <v/>
      </c>
      <c r="F85" s="287" t="str">
        <f t="shared" si="3"/>
        <v>否</v>
      </c>
      <c r="G85" s="271" t="str">
        <f t="shared" si="4"/>
        <v>项</v>
      </c>
    </row>
    <row r="86" s="267" customFormat="1" ht="38.1" customHeight="1" spans="1:7">
      <c r="A86" s="289" t="s">
        <v>2838</v>
      </c>
      <c r="B86" s="288" t="s">
        <v>2839</v>
      </c>
      <c r="C86" s="290"/>
      <c r="D86" s="290"/>
      <c r="E86" s="291" t="str">
        <f t="shared" si="5"/>
        <v/>
      </c>
      <c r="F86" s="287" t="str">
        <f t="shared" si="3"/>
        <v>否</v>
      </c>
      <c r="G86" s="271" t="str">
        <f t="shared" si="4"/>
        <v>款</v>
      </c>
    </row>
    <row r="87" s="267" customFormat="1" ht="30" customHeight="1" spans="1:7">
      <c r="A87" s="289" t="s">
        <v>2840</v>
      </c>
      <c r="B87" s="288" t="s">
        <v>2813</v>
      </c>
      <c r="C87" s="290"/>
      <c r="D87" s="290"/>
      <c r="E87" s="291" t="str">
        <f t="shared" si="5"/>
        <v/>
      </c>
      <c r="F87" s="287" t="str">
        <f t="shared" si="3"/>
        <v>否</v>
      </c>
      <c r="G87" s="271" t="str">
        <f t="shared" si="4"/>
        <v>项</v>
      </c>
    </row>
    <row r="88" s="267" customFormat="1" ht="18" customHeight="1" spans="1:7">
      <c r="A88" s="289" t="s">
        <v>2841</v>
      </c>
      <c r="B88" s="288" t="s">
        <v>2842</v>
      </c>
      <c r="C88" s="290"/>
      <c r="D88" s="290"/>
      <c r="E88" s="291" t="str">
        <f t="shared" si="5"/>
        <v/>
      </c>
      <c r="F88" s="287" t="str">
        <f t="shared" si="3"/>
        <v>否</v>
      </c>
      <c r="G88" s="271" t="str">
        <f t="shared" si="4"/>
        <v>项</v>
      </c>
    </row>
    <row r="89" s="267" customFormat="1" ht="38.1" customHeight="1" spans="1:7">
      <c r="A89" s="289" t="s">
        <v>2843</v>
      </c>
      <c r="B89" s="288" t="s">
        <v>2844</v>
      </c>
      <c r="C89" s="290"/>
      <c r="D89" s="290"/>
      <c r="E89" s="291" t="str">
        <f t="shared" si="5"/>
        <v/>
      </c>
      <c r="F89" s="287" t="str">
        <f t="shared" si="3"/>
        <v>否</v>
      </c>
      <c r="G89" s="271" t="str">
        <f t="shared" si="4"/>
        <v>款</v>
      </c>
    </row>
    <row r="90" s="267" customFormat="1" ht="18" customHeight="1" spans="1:7">
      <c r="A90" s="289" t="s">
        <v>2845</v>
      </c>
      <c r="B90" s="288" t="s">
        <v>2767</v>
      </c>
      <c r="C90" s="290"/>
      <c r="D90" s="290"/>
      <c r="E90" s="291" t="str">
        <f t="shared" si="5"/>
        <v/>
      </c>
      <c r="F90" s="287" t="str">
        <f t="shared" si="3"/>
        <v>否</v>
      </c>
      <c r="G90" s="271" t="str">
        <f t="shared" si="4"/>
        <v>项</v>
      </c>
    </row>
    <row r="91" s="267" customFormat="1" ht="24" customHeight="1" spans="1:7">
      <c r="A91" s="289" t="s">
        <v>2846</v>
      </c>
      <c r="B91" s="288" t="s">
        <v>2769</v>
      </c>
      <c r="C91" s="290"/>
      <c r="D91" s="290"/>
      <c r="E91" s="291" t="str">
        <f t="shared" si="5"/>
        <v/>
      </c>
      <c r="F91" s="287" t="str">
        <f t="shared" si="3"/>
        <v>否</v>
      </c>
      <c r="G91" s="271" t="str">
        <f t="shared" si="4"/>
        <v>项</v>
      </c>
    </row>
    <row r="92" s="267" customFormat="1" ht="33" customHeight="1" spans="1:7">
      <c r="A92" s="289" t="s">
        <v>2847</v>
      </c>
      <c r="B92" s="288" t="s">
        <v>2771</v>
      </c>
      <c r="C92" s="290"/>
      <c r="D92" s="290"/>
      <c r="E92" s="291" t="str">
        <f t="shared" si="5"/>
        <v/>
      </c>
      <c r="F92" s="287" t="str">
        <f t="shared" si="3"/>
        <v>否</v>
      </c>
      <c r="G92" s="271" t="str">
        <f t="shared" si="4"/>
        <v>项</v>
      </c>
    </row>
    <row r="93" s="267" customFormat="1" ht="22" customHeight="1" spans="1:7">
      <c r="A93" s="289" t="s">
        <v>2848</v>
      </c>
      <c r="B93" s="288" t="s">
        <v>2773</v>
      </c>
      <c r="C93" s="290"/>
      <c r="D93" s="290"/>
      <c r="E93" s="291" t="str">
        <f t="shared" si="5"/>
        <v/>
      </c>
      <c r="F93" s="287" t="str">
        <f t="shared" si="3"/>
        <v>否</v>
      </c>
      <c r="G93" s="271" t="str">
        <f t="shared" si="4"/>
        <v>项</v>
      </c>
    </row>
    <row r="94" ht="24" customHeight="1" spans="1:7">
      <c r="A94" s="289" t="s">
        <v>2849</v>
      </c>
      <c r="B94" s="288" t="s">
        <v>2779</v>
      </c>
      <c r="C94" s="290"/>
      <c r="D94" s="290"/>
      <c r="E94" s="291" t="str">
        <f t="shared" si="5"/>
        <v/>
      </c>
      <c r="F94" s="287" t="str">
        <f t="shared" si="3"/>
        <v>否</v>
      </c>
      <c r="G94" s="271" t="str">
        <f t="shared" si="4"/>
        <v>项</v>
      </c>
    </row>
    <row r="95" ht="35" customHeight="1" spans="1:7">
      <c r="A95" s="289" t="s">
        <v>2850</v>
      </c>
      <c r="B95" s="288" t="s">
        <v>2783</v>
      </c>
      <c r="C95" s="290"/>
      <c r="D95" s="290"/>
      <c r="E95" s="291" t="str">
        <f t="shared" si="5"/>
        <v/>
      </c>
      <c r="F95" s="287" t="str">
        <f t="shared" si="3"/>
        <v>否</v>
      </c>
      <c r="G95" s="271" t="str">
        <f t="shared" si="4"/>
        <v>项</v>
      </c>
    </row>
    <row r="96" ht="21" customHeight="1" spans="1:7">
      <c r="A96" s="289" t="s">
        <v>2851</v>
      </c>
      <c r="B96" s="288" t="s">
        <v>2785</v>
      </c>
      <c r="C96" s="290"/>
      <c r="D96" s="290"/>
      <c r="E96" s="291" t="str">
        <f t="shared" si="5"/>
        <v/>
      </c>
      <c r="F96" s="287" t="str">
        <f t="shared" si="3"/>
        <v>否</v>
      </c>
      <c r="G96" s="271" t="str">
        <f t="shared" si="4"/>
        <v>项</v>
      </c>
    </row>
    <row r="97" s="267" customFormat="1" ht="17" customHeight="1" spans="1:7">
      <c r="A97" s="289" t="s">
        <v>2852</v>
      </c>
      <c r="B97" s="288" t="s">
        <v>2853</v>
      </c>
      <c r="C97" s="290"/>
      <c r="D97" s="290"/>
      <c r="E97" s="291" t="str">
        <f t="shared" si="5"/>
        <v/>
      </c>
      <c r="F97" s="287" t="str">
        <f t="shared" si="3"/>
        <v>否</v>
      </c>
      <c r="G97" s="271" t="str">
        <f t="shared" si="4"/>
        <v>项</v>
      </c>
    </row>
    <row r="98" s="267" customFormat="1" ht="38.1" customHeight="1" spans="1:7">
      <c r="A98" s="283" t="s">
        <v>92</v>
      </c>
      <c r="B98" s="284" t="s">
        <v>2854</v>
      </c>
      <c r="C98" s="293">
        <f>SUM(C99,C104,C109,C114,C117)</f>
        <v>1699</v>
      </c>
      <c r="D98" s="293">
        <f>SUM(D99,D104,D109,D114,D117)</f>
        <v>2120</v>
      </c>
      <c r="E98" s="291">
        <f t="shared" si="5"/>
        <v>0.248</v>
      </c>
      <c r="F98" s="287" t="str">
        <f t="shared" si="3"/>
        <v>是</v>
      </c>
      <c r="G98" s="271" t="str">
        <f t="shared" si="4"/>
        <v>类</v>
      </c>
    </row>
    <row r="99" ht="38.1" customHeight="1" spans="1:7">
      <c r="A99" s="289" t="s">
        <v>2855</v>
      </c>
      <c r="B99" s="288" t="s">
        <v>2856</v>
      </c>
      <c r="C99" s="290">
        <f>SUM(C100:C103)</f>
        <v>1699</v>
      </c>
      <c r="D99" s="290">
        <f>SUM(D100:D103)</f>
        <v>2120</v>
      </c>
      <c r="E99" s="291">
        <f t="shared" si="5"/>
        <v>0.248</v>
      </c>
      <c r="F99" s="287" t="str">
        <f t="shared" si="3"/>
        <v>是</v>
      </c>
      <c r="G99" s="271" t="str">
        <f t="shared" si="4"/>
        <v>款</v>
      </c>
    </row>
    <row r="100" s="267" customFormat="1" ht="27" customHeight="1" spans="1:7">
      <c r="A100" s="289" t="s">
        <v>2857</v>
      </c>
      <c r="B100" s="288" t="s">
        <v>2737</v>
      </c>
      <c r="C100" s="290"/>
      <c r="D100" s="290"/>
      <c r="E100" s="291" t="str">
        <f t="shared" si="5"/>
        <v/>
      </c>
      <c r="F100" s="287" t="str">
        <f t="shared" si="3"/>
        <v>否</v>
      </c>
      <c r="G100" s="271" t="str">
        <f t="shared" si="4"/>
        <v>项</v>
      </c>
    </row>
    <row r="101" s="267" customFormat="1" ht="22" customHeight="1" spans="1:7">
      <c r="A101" s="289" t="s">
        <v>2858</v>
      </c>
      <c r="B101" s="288" t="s">
        <v>2859</v>
      </c>
      <c r="C101" s="290"/>
      <c r="D101" s="290"/>
      <c r="E101" s="291" t="str">
        <f t="shared" si="5"/>
        <v/>
      </c>
      <c r="F101" s="287" t="str">
        <f t="shared" si="3"/>
        <v>否</v>
      </c>
      <c r="G101" s="271" t="str">
        <f t="shared" si="4"/>
        <v>项</v>
      </c>
    </row>
    <row r="102" s="267" customFormat="1" ht="20" customHeight="1" spans="1:7">
      <c r="A102" s="289" t="s">
        <v>2860</v>
      </c>
      <c r="B102" s="288" t="s">
        <v>2861</v>
      </c>
      <c r="C102" s="290"/>
      <c r="D102" s="290"/>
      <c r="E102" s="291" t="str">
        <f t="shared" si="5"/>
        <v/>
      </c>
      <c r="F102" s="287" t="str">
        <f t="shared" si="3"/>
        <v>否</v>
      </c>
      <c r="G102" s="271" t="str">
        <f t="shared" si="4"/>
        <v>项</v>
      </c>
    </row>
    <row r="103" s="267" customFormat="1" ht="23" customHeight="1" spans="1:7">
      <c r="A103" s="289" t="s">
        <v>2862</v>
      </c>
      <c r="B103" s="288" t="s">
        <v>2863</v>
      </c>
      <c r="C103" s="290">
        <v>1699</v>
      </c>
      <c r="D103" s="290">
        <v>2120</v>
      </c>
      <c r="E103" s="291">
        <f t="shared" si="5"/>
        <v>0.248</v>
      </c>
      <c r="F103" s="287" t="str">
        <f t="shared" si="3"/>
        <v>是</v>
      </c>
      <c r="G103" s="271" t="str">
        <f t="shared" si="4"/>
        <v>项</v>
      </c>
    </row>
    <row r="104" s="267" customFormat="1" ht="21" customHeight="1" spans="1:7">
      <c r="A104" s="289" t="s">
        <v>2864</v>
      </c>
      <c r="B104" s="288" t="s">
        <v>2865</v>
      </c>
      <c r="C104" s="290"/>
      <c r="D104" s="290"/>
      <c r="E104" s="291" t="str">
        <f t="shared" si="5"/>
        <v/>
      </c>
      <c r="F104" s="287" t="str">
        <f t="shared" si="3"/>
        <v>否</v>
      </c>
      <c r="G104" s="271" t="str">
        <f t="shared" si="4"/>
        <v>款</v>
      </c>
    </row>
    <row r="105" ht="19" customHeight="1" spans="1:7">
      <c r="A105" s="289" t="s">
        <v>2866</v>
      </c>
      <c r="B105" s="288" t="s">
        <v>2737</v>
      </c>
      <c r="C105" s="290"/>
      <c r="D105" s="290"/>
      <c r="E105" s="291" t="str">
        <f t="shared" si="5"/>
        <v/>
      </c>
      <c r="F105" s="287" t="str">
        <f t="shared" si="3"/>
        <v>否</v>
      </c>
      <c r="G105" s="271" t="str">
        <f t="shared" si="4"/>
        <v>项</v>
      </c>
    </row>
    <row r="106" s="267" customFormat="1" ht="27" customHeight="1" spans="1:7">
      <c r="A106" s="289" t="s">
        <v>2867</v>
      </c>
      <c r="B106" s="288" t="s">
        <v>2859</v>
      </c>
      <c r="C106" s="290"/>
      <c r="D106" s="290"/>
      <c r="E106" s="291" t="str">
        <f t="shared" si="5"/>
        <v/>
      </c>
      <c r="F106" s="287" t="str">
        <f t="shared" si="3"/>
        <v>否</v>
      </c>
      <c r="G106" s="271" t="str">
        <f t="shared" si="4"/>
        <v>项</v>
      </c>
    </row>
    <row r="107" s="267" customFormat="1" ht="20" customHeight="1" spans="1:7">
      <c r="A107" s="289" t="s">
        <v>2868</v>
      </c>
      <c r="B107" s="288" t="s">
        <v>2869</v>
      </c>
      <c r="C107" s="290"/>
      <c r="D107" s="290"/>
      <c r="E107" s="291" t="str">
        <f t="shared" si="5"/>
        <v/>
      </c>
      <c r="F107" s="287" t="str">
        <f t="shared" si="3"/>
        <v>否</v>
      </c>
      <c r="G107" s="271" t="str">
        <f t="shared" si="4"/>
        <v>项</v>
      </c>
    </row>
    <row r="108" s="267" customFormat="1" ht="18" customHeight="1" spans="1:7">
      <c r="A108" s="289" t="s">
        <v>2870</v>
      </c>
      <c r="B108" s="288" t="s">
        <v>2871</v>
      </c>
      <c r="C108" s="290"/>
      <c r="D108" s="290"/>
      <c r="E108" s="291" t="str">
        <f t="shared" si="5"/>
        <v/>
      </c>
      <c r="F108" s="287" t="str">
        <f t="shared" si="3"/>
        <v>否</v>
      </c>
      <c r="G108" s="271" t="str">
        <f t="shared" si="4"/>
        <v>项</v>
      </c>
    </row>
    <row r="109" ht="38.1" customHeight="1" spans="1:7">
      <c r="A109" s="289" t="s">
        <v>2872</v>
      </c>
      <c r="B109" s="288" t="s">
        <v>2873</v>
      </c>
      <c r="C109" s="290"/>
      <c r="D109" s="290"/>
      <c r="E109" s="291" t="str">
        <f t="shared" si="5"/>
        <v/>
      </c>
      <c r="F109" s="287" t="str">
        <f t="shared" si="3"/>
        <v>否</v>
      </c>
      <c r="G109" s="271" t="str">
        <f t="shared" si="4"/>
        <v>款</v>
      </c>
    </row>
    <row r="110" s="267" customFormat="1" ht="16" customHeight="1" spans="1:7">
      <c r="A110" s="289" t="s">
        <v>2874</v>
      </c>
      <c r="B110" s="288" t="s">
        <v>2875</v>
      </c>
      <c r="C110" s="290"/>
      <c r="D110" s="290"/>
      <c r="E110" s="291" t="str">
        <f t="shared" si="5"/>
        <v/>
      </c>
      <c r="F110" s="287" t="str">
        <f t="shared" si="3"/>
        <v>否</v>
      </c>
      <c r="G110" s="271" t="str">
        <f t="shared" si="4"/>
        <v>项</v>
      </c>
    </row>
    <row r="111" s="267" customFormat="1" ht="22" customHeight="1" spans="1:7">
      <c r="A111" s="289" t="s">
        <v>2876</v>
      </c>
      <c r="B111" s="288" t="s">
        <v>2877</v>
      </c>
      <c r="C111" s="290"/>
      <c r="D111" s="290"/>
      <c r="E111" s="291" t="str">
        <f t="shared" si="5"/>
        <v/>
      </c>
      <c r="F111" s="287" t="str">
        <f t="shared" si="3"/>
        <v>否</v>
      </c>
      <c r="G111" s="271" t="str">
        <f t="shared" si="4"/>
        <v>项</v>
      </c>
    </row>
    <row r="112" s="267" customFormat="1" ht="15" customHeight="1" spans="1:7">
      <c r="A112" s="289" t="s">
        <v>2878</v>
      </c>
      <c r="B112" s="288" t="s">
        <v>2879</v>
      </c>
      <c r="C112" s="290"/>
      <c r="D112" s="290"/>
      <c r="E112" s="291" t="str">
        <f t="shared" si="5"/>
        <v/>
      </c>
      <c r="F112" s="287" t="str">
        <f t="shared" si="3"/>
        <v>否</v>
      </c>
      <c r="G112" s="271" t="str">
        <f t="shared" si="4"/>
        <v>项</v>
      </c>
    </row>
    <row r="113" ht="23" customHeight="1" spans="1:7">
      <c r="A113" s="289" t="s">
        <v>2880</v>
      </c>
      <c r="B113" s="288" t="s">
        <v>2881</v>
      </c>
      <c r="C113" s="290"/>
      <c r="D113" s="290"/>
      <c r="E113" s="291" t="str">
        <f t="shared" si="5"/>
        <v/>
      </c>
      <c r="F113" s="287" t="str">
        <f t="shared" si="3"/>
        <v>否</v>
      </c>
      <c r="G113" s="271" t="str">
        <f t="shared" si="4"/>
        <v>项</v>
      </c>
    </row>
    <row r="114" s="267" customFormat="1" ht="38.1" customHeight="1" spans="1:7">
      <c r="A114" s="296">
        <v>21370</v>
      </c>
      <c r="B114" s="288" t="s">
        <v>2882</v>
      </c>
      <c r="C114" s="290"/>
      <c r="D114" s="290"/>
      <c r="E114" s="291" t="str">
        <f t="shared" si="5"/>
        <v/>
      </c>
      <c r="F114" s="287" t="str">
        <f t="shared" si="3"/>
        <v>否</v>
      </c>
      <c r="G114" s="271" t="str">
        <f t="shared" si="4"/>
        <v>款</v>
      </c>
    </row>
    <row r="115" s="267" customFormat="1" ht="16" customHeight="1" spans="1:7">
      <c r="A115" s="296">
        <v>2137001</v>
      </c>
      <c r="B115" s="288" t="s">
        <v>2737</v>
      </c>
      <c r="C115" s="290"/>
      <c r="D115" s="290"/>
      <c r="E115" s="291" t="str">
        <f t="shared" si="5"/>
        <v/>
      </c>
      <c r="F115" s="287" t="str">
        <f t="shared" si="3"/>
        <v>否</v>
      </c>
      <c r="G115" s="271" t="str">
        <f t="shared" si="4"/>
        <v>项</v>
      </c>
    </row>
    <row r="116" ht="20" customHeight="1" spans="1:7">
      <c r="A116" s="296">
        <v>2137099</v>
      </c>
      <c r="B116" s="288" t="s">
        <v>2883</v>
      </c>
      <c r="C116" s="290"/>
      <c r="D116" s="290"/>
      <c r="E116" s="291" t="str">
        <f t="shared" si="5"/>
        <v/>
      </c>
      <c r="F116" s="287" t="str">
        <f t="shared" si="3"/>
        <v>否</v>
      </c>
      <c r="G116" s="271" t="str">
        <f t="shared" si="4"/>
        <v>项</v>
      </c>
    </row>
    <row r="117" s="267" customFormat="1" ht="23" customHeight="1" spans="1:7">
      <c r="A117" s="296">
        <v>21371</v>
      </c>
      <c r="B117" s="288" t="s">
        <v>2884</v>
      </c>
      <c r="C117" s="290"/>
      <c r="D117" s="290"/>
      <c r="E117" s="291" t="str">
        <f t="shared" si="5"/>
        <v/>
      </c>
      <c r="F117" s="287" t="str">
        <f t="shared" si="3"/>
        <v>否</v>
      </c>
      <c r="G117" s="271" t="str">
        <f t="shared" si="4"/>
        <v>款</v>
      </c>
    </row>
    <row r="118" ht="21" customHeight="1" spans="1:7">
      <c r="A118" s="296">
        <v>2137101</v>
      </c>
      <c r="B118" s="288" t="s">
        <v>2875</v>
      </c>
      <c r="C118" s="290"/>
      <c r="D118" s="290"/>
      <c r="E118" s="291" t="str">
        <f t="shared" si="5"/>
        <v/>
      </c>
      <c r="F118" s="287" t="str">
        <f t="shared" si="3"/>
        <v>否</v>
      </c>
      <c r="G118" s="271" t="str">
        <f t="shared" si="4"/>
        <v>项</v>
      </c>
    </row>
    <row r="119" s="267" customFormat="1" ht="18" customHeight="1" spans="1:7">
      <c r="A119" s="296">
        <v>2137102</v>
      </c>
      <c r="B119" s="288" t="s">
        <v>2885</v>
      </c>
      <c r="C119" s="290"/>
      <c r="D119" s="290"/>
      <c r="E119" s="291" t="str">
        <f t="shared" si="5"/>
        <v/>
      </c>
      <c r="F119" s="287" t="str">
        <f t="shared" si="3"/>
        <v>否</v>
      </c>
      <c r="G119" s="271" t="str">
        <f t="shared" si="4"/>
        <v>项</v>
      </c>
    </row>
    <row r="120" s="267" customFormat="1" ht="14" customHeight="1" spans="1:7">
      <c r="A120" s="296">
        <v>2137103</v>
      </c>
      <c r="B120" s="288" t="s">
        <v>2879</v>
      </c>
      <c r="C120" s="290"/>
      <c r="D120" s="290"/>
      <c r="E120" s="291" t="str">
        <f t="shared" si="5"/>
        <v/>
      </c>
      <c r="F120" s="287" t="str">
        <f t="shared" si="3"/>
        <v>否</v>
      </c>
      <c r="G120" s="271" t="str">
        <f t="shared" si="4"/>
        <v>项</v>
      </c>
    </row>
    <row r="121" s="267" customFormat="1" ht="27" customHeight="1" spans="1:7">
      <c r="A121" s="296">
        <v>2137199</v>
      </c>
      <c r="B121" s="288" t="s">
        <v>2886</v>
      </c>
      <c r="C121" s="290"/>
      <c r="D121" s="290"/>
      <c r="E121" s="291" t="str">
        <f t="shared" si="5"/>
        <v/>
      </c>
      <c r="F121" s="287" t="str">
        <f t="shared" si="3"/>
        <v>否</v>
      </c>
      <c r="G121" s="271" t="str">
        <f t="shared" si="4"/>
        <v>项</v>
      </c>
    </row>
    <row r="122" s="267" customFormat="1" ht="27" customHeight="1" spans="1:7">
      <c r="A122" s="283" t="s">
        <v>94</v>
      </c>
      <c r="B122" s="284" t="s">
        <v>2887</v>
      </c>
      <c r="C122" s="293"/>
      <c r="D122" s="293"/>
      <c r="E122" s="291" t="str">
        <f t="shared" si="5"/>
        <v/>
      </c>
      <c r="F122" s="287" t="str">
        <f t="shared" si="3"/>
        <v>是</v>
      </c>
      <c r="G122" s="271" t="str">
        <f t="shared" si="4"/>
        <v>类</v>
      </c>
    </row>
    <row r="123" s="267" customFormat="1" ht="18" customHeight="1" spans="1:7">
      <c r="A123" s="289" t="s">
        <v>2888</v>
      </c>
      <c r="B123" s="288" t="s">
        <v>2889</v>
      </c>
      <c r="C123" s="290"/>
      <c r="D123" s="290"/>
      <c r="E123" s="291" t="str">
        <f t="shared" si="5"/>
        <v/>
      </c>
      <c r="F123" s="287" t="str">
        <f t="shared" si="3"/>
        <v>否</v>
      </c>
      <c r="G123" s="271" t="str">
        <f t="shared" si="4"/>
        <v>款</v>
      </c>
    </row>
    <row r="124" ht="20" customHeight="1" spans="1:7">
      <c r="A124" s="289" t="s">
        <v>2890</v>
      </c>
      <c r="B124" s="288" t="s">
        <v>2891</v>
      </c>
      <c r="C124" s="290"/>
      <c r="D124" s="290"/>
      <c r="E124" s="291" t="str">
        <f t="shared" si="5"/>
        <v/>
      </c>
      <c r="F124" s="287" t="str">
        <f t="shared" si="3"/>
        <v>否</v>
      </c>
      <c r="G124" s="271" t="str">
        <f t="shared" si="4"/>
        <v>项</v>
      </c>
    </row>
    <row r="125" s="267" customFormat="1" ht="21" customHeight="1" spans="1:7">
      <c r="A125" s="289" t="s">
        <v>2892</v>
      </c>
      <c r="B125" s="288" t="s">
        <v>2893</v>
      </c>
      <c r="C125" s="290"/>
      <c r="D125" s="290"/>
      <c r="E125" s="291" t="str">
        <f t="shared" si="5"/>
        <v/>
      </c>
      <c r="F125" s="287" t="str">
        <f t="shared" si="3"/>
        <v>否</v>
      </c>
      <c r="G125" s="271" t="str">
        <f t="shared" si="4"/>
        <v>项</v>
      </c>
    </row>
    <row r="126" s="267" customFormat="1" ht="24" customHeight="1" spans="1:7">
      <c r="A126" s="289" t="s">
        <v>2894</v>
      </c>
      <c r="B126" s="288" t="s">
        <v>2895</v>
      </c>
      <c r="C126" s="290"/>
      <c r="D126" s="290"/>
      <c r="E126" s="291" t="str">
        <f t="shared" si="5"/>
        <v/>
      </c>
      <c r="F126" s="287" t="str">
        <f t="shared" si="3"/>
        <v>否</v>
      </c>
      <c r="G126" s="271" t="str">
        <f t="shared" si="4"/>
        <v>项</v>
      </c>
    </row>
    <row r="127" s="267" customFormat="1" ht="18" customHeight="1" spans="1:7">
      <c r="A127" s="289" t="s">
        <v>2896</v>
      </c>
      <c r="B127" s="288" t="s">
        <v>2897</v>
      </c>
      <c r="C127" s="290"/>
      <c r="D127" s="290"/>
      <c r="E127" s="291" t="str">
        <f t="shared" si="5"/>
        <v/>
      </c>
      <c r="F127" s="287" t="str">
        <f t="shared" si="3"/>
        <v>否</v>
      </c>
      <c r="G127" s="271" t="str">
        <f t="shared" si="4"/>
        <v>项</v>
      </c>
    </row>
    <row r="128" ht="22" customHeight="1" spans="1:7">
      <c r="A128" s="289" t="s">
        <v>2898</v>
      </c>
      <c r="B128" s="288" t="s">
        <v>2899</v>
      </c>
      <c r="C128" s="290"/>
      <c r="D128" s="290"/>
      <c r="E128" s="291" t="str">
        <f t="shared" si="5"/>
        <v/>
      </c>
      <c r="F128" s="287" t="str">
        <f t="shared" si="3"/>
        <v>否</v>
      </c>
      <c r="G128" s="271" t="str">
        <f t="shared" si="4"/>
        <v>款</v>
      </c>
    </row>
    <row r="129" ht="17" customHeight="1" spans="1:7">
      <c r="A129" s="289" t="s">
        <v>2900</v>
      </c>
      <c r="B129" s="288" t="s">
        <v>2895</v>
      </c>
      <c r="C129" s="290"/>
      <c r="D129" s="290"/>
      <c r="E129" s="291" t="str">
        <f t="shared" si="5"/>
        <v/>
      </c>
      <c r="F129" s="287" t="str">
        <f t="shared" si="3"/>
        <v>否</v>
      </c>
      <c r="G129" s="271" t="str">
        <f t="shared" si="4"/>
        <v>项</v>
      </c>
    </row>
    <row r="130" s="267" customFormat="1" ht="21" customHeight="1" spans="1:7">
      <c r="A130" s="289" t="s">
        <v>2901</v>
      </c>
      <c r="B130" s="288" t="s">
        <v>2902</v>
      </c>
      <c r="C130" s="290"/>
      <c r="D130" s="290"/>
      <c r="E130" s="291" t="str">
        <f t="shared" si="5"/>
        <v/>
      </c>
      <c r="F130" s="287" t="str">
        <f t="shared" si="3"/>
        <v>否</v>
      </c>
      <c r="G130" s="271" t="str">
        <f t="shared" si="4"/>
        <v>项</v>
      </c>
    </row>
    <row r="131" ht="21" customHeight="1" spans="1:7">
      <c r="A131" s="289" t="s">
        <v>2903</v>
      </c>
      <c r="B131" s="288" t="s">
        <v>2904</v>
      </c>
      <c r="C131" s="290"/>
      <c r="D131" s="290"/>
      <c r="E131" s="291" t="str">
        <f t="shared" si="5"/>
        <v/>
      </c>
      <c r="F131" s="287" t="str">
        <f t="shared" si="3"/>
        <v>否</v>
      </c>
      <c r="G131" s="271" t="str">
        <f t="shared" si="4"/>
        <v>项</v>
      </c>
    </row>
    <row r="132" ht="18" customHeight="1" spans="1:7">
      <c r="A132" s="289" t="s">
        <v>2905</v>
      </c>
      <c r="B132" s="288" t="s">
        <v>2906</v>
      </c>
      <c r="C132" s="290"/>
      <c r="D132" s="290"/>
      <c r="E132" s="291" t="str">
        <f t="shared" si="5"/>
        <v/>
      </c>
      <c r="F132" s="287" t="str">
        <f t="shared" ref="F132:F195" si="6">IF(LEN(A132)=3,"是",IF(B132&lt;&gt;"",IF(SUM(C132:D132)&lt;&gt;0,"是","否"),"是"))</f>
        <v>否</v>
      </c>
      <c r="G132" s="271" t="str">
        <f t="shared" ref="G132:G195" si="7">IF(LEN(A132)=3,"类",IF(LEN(A132)=5,"款","项"))</f>
        <v>项</v>
      </c>
    </row>
    <row r="133" s="267" customFormat="1" ht="38.1" customHeight="1" spans="1:7">
      <c r="A133" s="289" t="s">
        <v>2907</v>
      </c>
      <c r="B133" s="288" t="s">
        <v>2908</v>
      </c>
      <c r="C133" s="290"/>
      <c r="D133" s="290"/>
      <c r="E133" s="291" t="str">
        <f t="shared" si="5"/>
        <v/>
      </c>
      <c r="F133" s="287" t="str">
        <f t="shared" si="6"/>
        <v>否</v>
      </c>
      <c r="G133" s="271" t="str">
        <f t="shared" si="7"/>
        <v>款</v>
      </c>
    </row>
    <row r="134" s="267" customFormat="1" ht="12" customHeight="1" spans="1:7">
      <c r="A134" s="289" t="s">
        <v>2909</v>
      </c>
      <c r="B134" s="288" t="s">
        <v>2910</v>
      </c>
      <c r="C134" s="290"/>
      <c r="D134" s="290"/>
      <c r="E134" s="291" t="str">
        <f t="shared" si="5"/>
        <v/>
      </c>
      <c r="F134" s="287" t="str">
        <f t="shared" si="6"/>
        <v>否</v>
      </c>
      <c r="G134" s="271" t="str">
        <f t="shared" si="7"/>
        <v>项</v>
      </c>
    </row>
    <row r="135" s="267" customFormat="1" ht="18" customHeight="1" spans="1:7">
      <c r="A135" s="289" t="s">
        <v>2911</v>
      </c>
      <c r="B135" s="288" t="s">
        <v>2912</v>
      </c>
      <c r="C135" s="290"/>
      <c r="D135" s="290"/>
      <c r="E135" s="291" t="str">
        <f t="shared" si="5"/>
        <v/>
      </c>
      <c r="F135" s="287" t="str">
        <f t="shared" si="6"/>
        <v>否</v>
      </c>
      <c r="G135" s="271" t="str">
        <f t="shared" si="7"/>
        <v>项</v>
      </c>
    </row>
    <row r="136" s="267" customFormat="1" ht="19" customHeight="1" spans="1:7">
      <c r="A136" s="289" t="s">
        <v>2913</v>
      </c>
      <c r="B136" s="288" t="s">
        <v>2914</v>
      </c>
      <c r="C136" s="290"/>
      <c r="D136" s="290"/>
      <c r="E136" s="291" t="str">
        <f t="shared" ref="E136:E199" si="8">IF(C136&gt;0,D136/C136-1,IF(C136&lt;0,-(D136/C136-1),""))</f>
        <v/>
      </c>
      <c r="F136" s="287" t="str">
        <f t="shared" si="6"/>
        <v>否</v>
      </c>
      <c r="G136" s="271" t="str">
        <f t="shared" si="7"/>
        <v>项</v>
      </c>
    </row>
    <row r="137" s="267" customFormat="1" ht="15" customHeight="1" spans="1:7">
      <c r="A137" s="289" t="s">
        <v>2915</v>
      </c>
      <c r="B137" s="288" t="s">
        <v>2916</v>
      </c>
      <c r="C137" s="290"/>
      <c r="D137" s="290"/>
      <c r="E137" s="291" t="str">
        <f t="shared" si="8"/>
        <v/>
      </c>
      <c r="F137" s="287" t="str">
        <f t="shared" si="6"/>
        <v>否</v>
      </c>
      <c r="G137" s="271" t="str">
        <f t="shared" si="7"/>
        <v>项</v>
      </c>
    </row>
    <row r="138" s="267" customFormat="1" ht="38.1" customHeight="1" spans="1:7">
      <c r="A138" s="289" t="s">
        <v>2917</v>
      </c>
      <c r="B138" s="288" t="s">
        <v>2918</v>
      </c>
      <c r="C138" s="290"/>
      <c r="D138" s="290"/>
      <c r="E138" s="291" t="str">
        <f t="shared" si="8"/>
        <v/>
      </c>
      <c r="F138" s="287" t="str">
        <f t="shared" si="6"/>
        <v>否</v>
      </c>
      <c r="G138" s="271" t="str">
        <f t="shared" si="7"/>
        <v>款</v>
      </c>
    </row>
    <row r="139" s="267" customFormat="1" ht="23" customHeight="1" spans="1:7">
      <c r="A139" s="289" t="s">
        <v>2919</v>
      </c>
      <c r="B139" s="288" t="s">
        <v>2920</v>
      </c>
      <c r="C139" s="290"/>
      <c r="D139" s="290"/>
      <c r="E139" s="291" t="str">
        <f t="shared" si="8"/>
        <v/>
      </c>
      <c r="F139" s="287" t="str">
        <f t="shared" si="6"/>
        <v>否</v>
      </c>
      <c r="G139" s="271" t="str">
        <f t="shared" si="7"/>
        <v>项</v>
      </c>
    </row>
    <row r="140" s="267" customFormat="1" ht="21" customHeight="1" spans="1:7">
      <c r="A140" s="289" t="s">
        <v>2921</v>
      </c>
      <c r="B140" s="288" t="s">
        <v>2922</v>
      </c>
      <c r="C140" s="290"/>
      <c r="D140" s="290"/>
      <c r="E140" s="291" t="str">
        <f t="shared" si="8"/>
        <v/>
      </c>
      <c r="F140" s="287" t="str">
        <f t="shared" si="6"/>
        <v>否</v>
      </c>
      <c r="G140" s="271" t="str">
        <f t="shared" si="7"/>
        <v>项</v>
      </c>
    </row>
    <row r="141" s="267" customFormat="1" ht="25" customHeight="1" spans="1:7">
      <c r="A141" s="289" t="s">
        <v>2923</v>
      </c>
      <c r="B141" s="288" t="s">
        <v>2924</v>
      </c>
      <c r="C141" s="290"/>
      <c r="D141" s="290"/>
      <c r="E141" s="291" t="str">
        <f t="shared" si="8"/>
        <v/>
      </c>
      <c r="F141" s="287" t="str">
        <f t="shared" si="6"/>
        <v>否</v>
      </c>
      <c r="G141" s="271" t="str">
        <f t="shared" si="7"/>
        <v>项</v>
      </c>
    </row>
    <row r="142" s="267" customFormat="1" ht="22" customHeight="1" spans="1:7">
      <c r="A142" s="289" t="s">
        <v>2925</v>
      </c>
      <c r="B142" s="288" t="s">
        <v>2926</v>
      </c>
      <c r="C142" s="290"/>
      <c r="D142" s="290"/>
      <c r="E142" s="291" t="str">
        <f t="shared" si="8"/>
        <v/>
      </c>
      <c r="F142" s="287" t="str">
        <f t="shared" si="6"/>
        <v>否</v>
      </c>
      <c r="G142" s="271" t="str">
        <f t="shared" si="7"/>
        <v>项</v>
      </c>
    </row>
    <row r="143" s="267" customFormat="1" ht="21" customHeight="1" spans="1:7">
      <c r="A143" s="289" t="s">
        <v>2927</v>
      </c>
      <c r="B143" s="288" t="s">
        <v>2928</v>
      </c>
      <c r="C143" s="290"/>
      <c r="D143" s="290"/>
      <c r="E143" s="291" t="str">
        <f t="shared" si="8"/>
        <v/>
      </c>
      <c r="F143" s="287" t="str">
        <f t="shared" si="6"/>
        <v>否</v>
      </c>
      <c r="G143" s="271" t="str">
        <f t="shared" si="7"/>
        <v>项</v>
      </c>
    </row>
    <row r="144" s="267" customFormat="1" ht="21" customHeight="1" spans="1:7">
      <c r="A144" s="289" t="s">
        <v>2929</v>
      </c>
      <c r="B144" s="288" t="s">
        <v>2930</v>
      </c>
      <c r="C144" s="290"/>
      <c r="D144" s="290"/>
      <c r="E144" s="291" t="str">
        <f t="shared" si="8"/>
        <v/>
      </c>
      <c r="F144" s="287" t="str">
        <f t="shared" si="6"/>
        <v>否</v>
      </c>
      <c r="G144" s="271" t="str">
        <f t="shared" si="7"/>
        <v>项</v>
      </c>
    </row>
    <row r="145" s="267" customFormat="1" ht="28" customHeight="1" spans="1:7">
      <c r="A145" s="289" t="s">
        <v>2931</v>
      </c>
      <c r="B145" s="288" t="s">
        <v>2932</v>
      </c>
      <c r="C145" s="290"/>
      <c r="D145" s="290"/>
      <c r="E145" s="291" t="str">
        <f t="shared" si="8"/>
        <v/>
      </c>
      <c r="F145" s="287" t="str">
        <f t="shared" si="6"/>
        <v>否</v>
      </c>
      <c r="G145" s="271" t="str">
        <f t="shared" si="7"/>
        <v>项</v>
      </c>
    </row>
    <row r="146" s="267" customFormat="1" ht="18" customHeight="1" spans="1:7">
      <c r="A146" s="289" t="s">
        <v>2933</v>
      </c>
      <c r="B146" s="288" t="s">
        <v>2934</v>
      </c>
      <c r="C146" s="290"/>
      <c r="D146" s="290"/>
      <c r="E146" s="291" t="str">
        <f t="shared" si="8"/>
        <v/>
      </c>
      <c r="F146" s="287" t="str">
        <f t="shared" si="6"/>
        <v>否</v>
      </c>
      <c r="G146" s="271" t="str">
        <f t="shared" si="7"/>
        <v>项</v>
      </c>
    </row>
    <row r="147" s="267" customFormat="1" ht="21" customHeight="1" spans="1:7">
      <c r="A147" s="289" t="s">
        <v>2935</v>
      </c>
      <c r="B147" s="288" t="s">
        <v>2936</v>
      </c>
      <c r="C147" s="290"/>
      <c r="D147" s="290"/>
      <c r="E147" s="291" t="str">
        <f t="shared" si="8"/>
        <v/>
      </c>
      <c r="F147" s="287" t="str">
        <f t="shared" si="6"/>
        <v>否</v>
      </c>
      <c r="G147" s="271" t="str">
        <f t="shared" si="7"/>
        <v>款</v>
      </c>
    </row>
    <row r="148" s="267" customFormat="1" ht="24" customHeight="1" spans="1:7">
      <c r="A148" s="289" t="s">
        <v>2937</v>
      </c>
      <c r="B148" s="288" t="s">
        <v>2938</v>
      </c>
      <c r="C148" s="290"/>
      <c r="D148" s="290"/>
      <c r="E148" s="291" t="str">
        <f t="shared" si="8"/>
        <v/>
      </c>
      <c r="F148" s="287" t="str">
        <f t="shared" si="6"/>
        <v>否</v>
      </c>
      <c r="G148" s="271" t="str">
        <f t="shared" si="7"/>
        <v>项</v>
      </c>
    </row>
    <row r="149" s="267" customFormat="1" ht="19" customHeight="1" spans="1:7">
      <c r="A149" s="289" t="s">
        <v>2939</v>
      </c>
      <c r="B149" s="288" t="s">
        <v>2940</v>
      </c>
      <c r="C149" s="290"/>
      <c r="D149" s="290"/>
      <c r="E149" s="291" t="str">
        <f t="shared" si="8"/>
        <v/>
      </c>
      <c r="F149" s="287" t="str">
        <f t="shared" si="6"/>
        <v>否</v>
      </c>
      <c r="G149" s="271" t="str">
        <f t="shared" si="7"/>
        <v>项</v>
      </c>
    </row>
    <row r="150" ht="30" customHeight="1" spans="1:7">
      <c r="A150" s="289" t="s">
        <v>2941</v>
      </c>
      <c r="B150" s="288" t="s">
        <v>2942</v>
      </c>
      <c r="C150" s="290"/>
      <c r="D150" s="290"/>
      <c r="E150" s="291" t="str">
        <f t="shared" si="8"/>
        <v/>
      </c>
      <c r="F150" s="287" t="str">
        <f t="shared" si="6"/>
        <v>否</v>
      </c>
      <c r="G150" s="271" t="str">
        <f t="shared" si="7"/>
        <v>项</v>
      </c>
    </row>
    <row r="151" ht="17" customHeight="1" spans="1:7">
      <c r="A151" s="289" t="s">
        <v>2943</v>
      </c>
      <c r="B151" s="288" t="s">
        <v>2944</v>
      </c>
      <c r="C151" s="290"/>
      <c r="D151" s="290"/>
      <c r="E151" s="291" t="str">
        <f t="shared" si="8"/>
        <v/>
      </c>
      <c r="F151" s="287" t="str">
        <f t="shared" si="6"/>
        <v>否</v>
      </c>
      <c r="G151" s="271" t="str">
        <f t="shared" si="7"/>
        <v>项</v>
      </c>
    </row>
    <row r="152" s="267" customFormat="1" ht="30" customHeight="1" spans="1:7">
      <c r="A152" s="289" t="s">
        <v>2945</v>
      </c>
      <c r="B152" s="288" t="s">
        <v>2946</v>
      </c>
      <c r="C152" s="290"/>
      <c r="D152" s="290"/>
      <c r="E152" s="291" t="str">
        <f t="shared" si="8"/>
        <v/>
      </c>
      <c r="F152" s="287" t="str">
        <f t="shared" si="6"/>
        <v>否</v>
      </c>
      <c r="G152" s="271" t="str">
        <f t="shared" si="7"/>
        <v>项</v>
      </c>
    </row>
    <row r="153" ht="15" customHeight="1" spans="1:7">
      <c r="A153" s="289" t="s">
        <v>2947</v>
      </c>
      <c r="B153" s="288" t="s">
        <v>2948</v>
      </c>
      <c r="C153" s="290"/>
      <c r="D153" s="290"/>
      <c r="E153" s="291" t="str">
        <f t="shared" si="8"/>
        <v/>
      </c>
      <c r="F153" s="287" t="str">
        <f t="shared" si="6"/>
        <v>否</v>
      </c>
      <c r="G153" s="271" t="str">
        <f t="shared" si="7"/>
        <v>项</v>
      </c>
    </row>
    <row r="154" ht="38.1" customHeight="1" spans="1:7">
      <c r="A154" s="289" t="s">
        <v>2949</v>
      </c>
      <c r="B154" s="288" t="s">
        <v>2950</v>
      </c>
      <c r="C154" s="290"/>
      <c r="D154" s="290"/>
      <c r="E154" s="291" t="str">
        <f t="shared" si="8"/>
        <v/>
      </c>
      <c r="F154" s="287" t="str">
        <f t="shared" si="6"/>
        <v>否</v>
      </c>
      <c r="G154" s="271" t="str">
        <f t="shared" si="7"/>
        <v>款</v>
      </c>
    </row>
    <row r="155" s="267" customFormat="1" ht="17" customHeight="1" spans="1:7">
      <c r="A155" s="289" t="s">
        <v>2951</v>
      </c>
      <c r="B155" s="288" t="s">
        <v>2952</v>
      </c>
      <c r="C155" s="290"/>
      <c r="D155" s="290"/>
      <c r="E155" s="291" t="str">
        <f t="shared" si="8"/>
        <v/>
      </c>
      <c r="F155" s="287" t="str">
        <f t="shared" si="6"/>
        <v>否</v>
      </c>
      <c r="G155" s="271" t="str">
        <f t="shared" si="7"/>
        <v>项</v>
      </c>
    </row>
    <row r="156" s="267" customFormat="1" ht="21" customHeight="1" spans="1:7">
      <c r="A156" s="289" t="s">
        <v>2953</v>
      </c>
      <c r="B156" s="288" t="s">
        <v>2954</v>
      </c>
      <c r="C156" s="290"/>
      <c r="D156" s="290"/>
      <c r="E156" s="291" t="str">
        <f t="shared" si="8"/>
        <v/>
      </c>
      <c r="F156" s="287" t="str">
        <f t="shared" si="6"/>
        <v>否</v>
      </c>
      <c r="G156" s="271" t="str">
        <f t="shared" si="7"/>
        <v>项</v>
      </c>
    </row>
    <row r="157" s="267" customFormat="1" ht="18" customHeight="1" spans="1:7">
      <c r="A157" s="289" t="s">
        <v>2955</v>
      </c>
      <c r="B157" s="288" t="s">
        <v>2956</v>
      </c>
      <c r="C157" s="290"/>
      <c r="D157" s="290"/>
      <c r="E157" s="291" t="str">
        <f t="shared" si="8"/>
        <v/>
      </c>
      <c r="F157" s="287" t="str">
        <f t="shared" si="6"/>
        <v>否</v>
      </c>
      <c r="G157" s="271" t="str">
        <f t="shared" si="7"/>
        <v>项</v>
      </c>
    </row>
    <row r="158" s="267" customFormat="1" ht="22" customHeight="1" spans="1:7">
      <c r="A158" s="289" t="s">
        <v>2957</v>
      </c>
      <c r="B158" s="288" t="s">
        <v>2958</v>
      </c>
      <c r="C158" s="290"/>
      <c r="D158" s="290"/>
      <c r="E158" s="291" t="str">
        <f t="shared" si="8"/>
        <v/>
      </c>
      <c r="F158" s="287" t="str">
        <f t="shared" si="6"/>
        <v>否</v>
      </c>
      <c r="G158" s="271" t="str">
        <f t="shared" si="7"/>
        <v>项</v>
      </c>
    </row>
    <row r="159" s="267" customFormat="1" ht="24" customHeight="1" spans="1:7">
      <c r="A159" s="289" t="s">
        <v>2959</v>
      </c>
      <c r="B159" s="288" t="s">
        <v>2960</v>
      </c>
      <c r="C159" s="290"/>
      <c r="D159" s="290"/>
      <c r="E159" s="291" t="str">
        <f t="shared" si="8"/>
        <v/>
      </c>
      <c r="F159" s="287" t="str">
        <f t="shared" si="6"/>
        <v>否</v>
      </c>
      <c r="G159" s="271" t="str">
        <f t="shared" si="7"/>
        <v>项</v>
      </c>
    </row>
    <row r="160" s="267" customFormat="1" ht="23" customHeight="1" spans="1:7">
      <c r="A160" s="289" t="s">
        <v>2961</v>
      </c>
      <c r="B160" s="288" t="s">
        <v>2962</v>
      </c>
      <c r="C160" s="290"/>
      <c r="D160" s="290"/>
      <c r="E160" s="291" t="str">
        <f t="shared" si="8"/>
        <v/>
      </c>
      <c r="F160" s="287" t="str">
        <f t="shared" si="6"/>
        <v>否</v>
      </c>
      <c r="G160" s="271" t="str">
        <f t="shared" si="7"/>
        <v>项</v>
      </c>
    </row>
    <row r="161" s="267" customFormat="1" ht="25" customHeight="1" spans="1:7">
      <c r="A161" s="289" t="s">
        <v>2963</v>
      </c>
      <c r="B161" s="288" t="s">
        <v>2964</v>
      </c>
      <c r="C161" s="290"/>
      <c r="D161" s="290"/>
      <c r="E161" s="291" t="str">
        <f t="shared" si="8"/>
        <v/>
      </c>
      <c r="F161" s="287" t="str">
        <f t="shared" si="6"/>
        <v>否</v>
      </c>
      <c r="G161" s="271" t="str">
        <f t="shared" si="7"/>
        <v>项</v>
      </c>
    </row>
    <row r="162" ht="30" customHeight="1" spans="1:7">
      <c r="A162" s="289" t="s">
        <v>2965</v>
      </c>
      <c r="B162" s="288" t="s">
        <v>2966</v>
      </c>
      <c r="C162" s="290"/>
      <c r="D162" s="290"/>
      <c r="E162" s="291" t="str">
        <f t="shared" si="8"/>
        <v/>
      </c>
      <c r="F162" s="287" t="str">
        <f t="shared" si="6"/>
        <v>否</v>
      </c>
      <c r="G162" s="271" t="str">
        <f t="shared" si="7"/>
        <v>项</v>
      </c>
    </row>
    <row r="163" ht="18" customHeight="1" spans="1:7">
      <c r="A163" s="289" t="s">
        <v>2967</v>
      </c>
      <c r="B163" s="288" t="s">
        <v>2968</v>
      </c>
      <c r="C163" s="290"/>
      <c r="D163" s="290"/>
      <c r="E163" s="291" t="str">
        <f t="shared" si="8"/>
        <v/>
      </c>
      <c r="F163" s="287" t="str">
        <f t="shared" si="6"/>
        <v>否</v>
      </c>
      <c r="G163" s="271" t="str">
        <f t="shared" si="7"/>
        <v>款</v>
      </c>
    </row>
    <row r="164" s="267" customFormat="1" ht="24" customHeight="1" spans="1:7">
      <c r="A164" s="289" t="s">
        <v>2969</v>
      </c>
      <c r="B164" s="288" t="s">
        <v>2891</v>
      </c>
      <c r="C164" s="290"/>
      <c r="D164" s="290"/>
      <c r="E164" s="291" t="str">
        <f t="shared" si="8"/>
        <v/>
      </c>
      <c r="F164" s="287" t="str">
        <f t="shared" si="6"/>
        <v>否</v>
      </c>
      <c r="G164" s="271" t="str">
        <f t="shared" si="7"/>
        <v>项</v>
      </c>
    </row>
    <row r="165" s="267" customFormat="1" ht="18" customHeight="1" spans="1:7">
      <c r="A165" s="289" t="s">
        <v>2970</v>
      </c>
      <c r="B165" s="288" t="s">
        <v>2971</v>
      </c>
      <c r="C165" s="290"/>
      <c r="D165" s="290"/>
      <c r="E165" s="291" t="str">
        <f t="shared" si="8"/>
        <v/>
      </c>
      <c r="F165" s="287" t="str">
        <f t="shared" si="6"/>
        <v>否</v>
      </c>
      <c r="G165" s="271" t="str">
        <f t="shared" si="7"/>
        <v>项</v>
      </c>
    </row>
    <row r="166" s="267" customFormat="1" ht="38.1" customHeight="1" spans="1:7">
      <c r="A166" s="289" t="s">
        <v>2972</v>
      </c>
      <c r="B166" s="288" t="s">
        <v>2973</v>
      </c>
      <c r="C166" s="290"/>
      <c r="D166" s="290"/>
      <c r="E166" s="291" t="str">
        <f t="shared" si="8"/>
        <v/>
      </c>
      <c r="F166" s="287" t="str">
        <f t="shared" si="6"/>
        <v>否</v>
      </c>
      <c r="G166" s="271" t="str">
        <f t="shared" si="7"/>
        <v>款</v>
      </c>
    </row>
    <row r="167" s="267" customFormat="1" ht="18" customHeight="1" spans="1:7">
      <c r="A167" s="289" t="s">
        <v>2974</v>
      </c>
      <c r="B167" s="288" t="s">
        <v>2891</v>
      </c>
      <c r="C167" s="290"/>
      <c r="D167" s="290"/>
      <c r="E167" s="291" t="str">
        <f t="shared" si="8"/>
        <v/>
      </c>
      <c r="F167" s="287" t="str">
        <f t="shared" si="6"/>
        <v>否</v>
      </c>
      <c r="G167" s="271" t="str">
        <f t="shared" si="7"/>
        <v>项</v>
      </c>
    </row>
    <row r="168" s="267" customFormat="1" ht="21" customHeight="1" spans="1:7">
      <c r="A168" s="289" t="s">
        <v>2975</v>
      </c>
      <c r="B168" s="288" t="s">
        <v>2976</v>
      </c>
      <c r="C168" s="290"/>
      <c r="D168" s="290"/>
      <c r="E168" s="291" t="str">
        <f t="shared" si="8"/>
        <v/>
      </c>
      <c r="F168" s="287" t="str">
        <f t="shared" si="6"/>
        <v>否</v>
      </c>
      <c r="G168" s="271" t="str">
        <f t="shared" si="7"/>
        <v>项</v>
      </c>
    </row>
    <row r="169" s="267" customFormat="1" ht="18" customHeight="1" spans="1:7">
      <c r="A169" s="289" t="s">
        <v>2977</v>
      </c>
      <c r="B169" s="288" t="s">
        <v>2978</v>
      </c>
      <c r="C169" s="290"/>
      <c r="D169" s="290"/>
      <c r="E169" s="291" t="str">
        <f t="shared" si="8"/>
        <v/>
      </c>
      <c r="F169" s="287" t="str">
        <f t="shared" si="6"/>
        <v>否</v>
      </c>
      <c r="G169" s="271" t="str">
        <f t="shared" si="7"/>
        <v>款</v>
      </c>
    </row>
    <row r="170" ht="20" customHeight="1" spans="1:7">
      <c r="A170" s="289" t="s">
        <v>2979</v>
      </c>
      <c r="B170" s="288" t="s">
        <v>2980</v>
      </c>
      <c r="C170" s="290"/>
      <c r="D170" s="290"/>
      <c r="E170" s="291" t="str">
        <f t="shared" si="8"/>
        <v/>
      </c>
      <c r="F170" s="287" t="str">
        <f t="shared" si="6"/>
        <v>否</v>
      </c>
      <c r="G170" s="271" t="str">
        <f t="shared" si="7"/>
        <v>款</v>
      </c>
    </row>
    <row r="171" ht="21" customHeight="1" spans="1:7">
      <c r="A171" s="289" t="s">
        <v>2981</v>
      </c>
      <c r="B171" s="288" t="s">
        <v>2910</v>
      </c>
      <c r="C171" s="290"/>
      <c r="D171" s="290"/>
      <c r="E171" s="291" t="str">
        <f t="shared" si="8"/>
        <v/>
      </c>
      <c r="F171" s="287" t="str">
        <f t="shared" si="6"/>
        <v>否</v>
      </c>
      <c r="G171" s="271" t="str">
        <f t="shared" si="7"/>
        <v>项</v>
      </c>
    </row>
    <row r="172" ht="25" customHeight="1" spans="1:7">
      <c r="A172" s="289" t="s">
        <v>2982</v>
      </c>
      <c r="B172" s="288" t="s">
        <v>2914</v>
      </c>
      <c r="C172" s="290"/>
      <c r="D172" s="290"/>
      <c r="E172" s="291" t="str">
        <f t="shared" si="8"/>
        <v/>
      </c>
      <c r="F172" s="287" t="str">
        <f t="shared" si="6"/>
        <v>否</v>
      </c>
      <c r="G172" s="271" t="str">
        <f t="shared" si="7"/>
        <v>项</v>
      </c>
    </row>
    <row r="173" s="267" customFormat="1" ht="16" customHeight="1" spans="1:7">
      <c r="A173" s="289" t="s">
        <v>2983</v>
      </c>
      <c r="B173" s="288" t="s">
        <v>2984</v>
      </c>
      <c r="C173" s="290"/>
      <c r="D173" s="290"/>
      <c r="E173" s="291" t="str">
        <f t="shared" si="8"/>
        <v/>
      </c>
      <c r="F173" s="287" t="str">
        <f t="shared" si="6"/>
        <v>否</v>
      </c>
      <c r="G173" s="271" t="str">
        <f t="shared" si="7"/>
        <v>项</v>
      </c>
    </row>
    <row r="174" ht="38.1" customHeight="1" spans="1:7">
      <c r="A174" s="283" t="s">
        <v>96</v>
      </c>
      <c r="B174" s="284" t="s">
        <v>2985</v>
      </c>
      <c r="C174" s="293"/>
      <c r="D174" s="293"/>
      <c r="E174" s="291" t="str">
        <f t="shared" si="8"/>
        <v/>
      </c>
      <c r="F174" s="287" t="str">
        <f t="shared" si="6"/>
        <v>是</v>
      </c>
      <c r="G174" s="271" t="str">
        <f t="shared" si="7"/>
        <v>类</v>
      </c>
    </row>
    <row r="175" ht="38.1" customHeight="1" spans="1:7">
      <c r="A175" s="289" t="s">
        <v>2986</v>
      </c>
      <c r="B175" s="288" t="s">
        <v>2987</v>
      </c>
      <c r="C175" s="290"/>
      <c r="D175" s="290"/>
      <c r="E175" s="291" t="str">
        <f t="shared" si="8"/>
        <v/>
      </c>
      <c r="F175" s="287" t="str">
        <f t="shared" si="6"/>
        <v>否</v>
      </c>
      <c r="G175" s="271" t="str">
        <f t="shared" si="7"/>
        <v>款</v>
      </c>
    </row>
    <row r="176" ht="27" customHeight="1" spans="1:7">
      <c r="A176" s="289" t="s">
        <v>2988</v>
      </c>
      <c r="B176" s="288" t="s">
        <v>2989</v>
      </c>
      <c r="C176" s="290"/>
      <c r="D176" s="290"/>
      <c r="E176" s="291" t="str">
        <f t="shared" si="8"/>
        <v/>
      </c>
      <c r="F176" s="287" t="str">
        <f t="shared" si="6"/>
        <v>否</v>
      </c>
      <c r="G176" s="271" t="str">
        <f t="shared" si="7"/>
        <v>项</v>
      </c>
    </row>
    <row r="177" s="267" customFormat="1" ht="21" customHeight="1" spans="1:7">
      <c r="A177" s="289" t="s">
        <v>2990</v>
      </c>
      <c r="B177" s="288" t="s">
        <v>2991</v>
      </c>
      <c r="C177" s="290"/>
      <c r="D177" s="290"/>
      <c r="E177" s="291" t="str">
        <f t="shared" si="8"/>
        <v/>
      </c>
      <c r="F177" s="287" t="str">
        <f t="shared" si="6"/>
        <v>否</v>
      </c>
      <c r="G177" s="271" t="str">
        <f t="shared" si="7"/>
        <v>项</v>
      </c>
    </row>
    <row r="178" s="267" customFormat="1" ht="38.1" customHeight="1" spans="1:7">
      <c r="A178" s="283" t="s">
        <v>118</v>
      </c>
      <c r="B178" s="284" t="s">
        <v>2992</v>
      </c>
      <c r="C178" s="293">
        <f>SUM(C179,C183,C192)</f>
        <v>73888</v>
      </c>
      <c r="D178" s="293">
        <f>SUM(D179,D183,D192)</f>
        <v>1391</v>
      </c>
      <c r="E178" s="291">
        <f t="shared" si="8"/>
        <v>-0.981</v>
      </c>
      <c r="F178" s="287" t="str">
        <f t="shared" si="6"/>
        <v>是</v>
      </c>
      <c r="G178" s="271" t="str">
        <f t="shared" si="7"/>
        <v>类</v>
      </c>
    </row>
    <row r="179" ht="38.1" customHeight="1" spans="1:7">
      <c r="A179" s="289" t="s">
        <v>2993</v>
      </c>
      <c r="B179" s="288" t="s">
        <v>2994</v>
      </c>
      <c r="C179" s="290">
        <f>SUM(C180:C182)</f>
        <v>71800</v>
      </c>
      <c r="D179" s="290"/>
      <c r="E179" s="291">
        <f t="shared" si="8"/>
        <v>-1</v>
      </c>
      <c r="F179" s="287" t="str">
        <f t="shared" si="6"/>
        <v>是</v>
      </c>
      <c r="G179" s="271" t="str">
        <f t="shared" si="7"/>
        <v>款</v>
      </c>
    </row>
    <row r="180" ht="24" customHeight="1" spans="1:7">
      <c r="A180" s="289" t="s">
        <v>2995</v>
      </c>
      <c r="B180" s="288" t="s">
        <v>2996</v>
      </c>
      <c r="C180" s="290"/>
      <c r="D180" s="290"/>
      <c r="E180" s="291" t="str">
        <f t="shared" si="8"/>
        <v/>
      </c>
      <c r="F180" s="287" t="str">
        <f t="shared" si="6"/>
        <v>否</v>
      </c>
      <c r="G180" s="271" t="str">
        <f t="shared" si="7"/>
        <v>项</v>
      </c>
    </row>
    <row r="181" s="267" customFormat="1" ht="24" customHeight="1" spans="1:7">
      <c r="A181" s="289" t="s">
        <v>2997</v>
      </c>
      <c r="B181" s="288" t="s">
        <v>2998</v>
      </c>
      <c r="C181" s="290">
        <v>71800</v>
      </c>
      <c r="D181" s="290"/>
      <c r="E181" s="291">
        <f t="shared" si="8"/>
        <v>-1</v>
      </c>
      <c r="F181" s="287" t="str">
        <f t="shared" si="6"/>
        <v>是</v>
      </c>
      <c r="G181" s="271" t="str">
        <f t="shared" si="7"/>
        <v>项</v>
      </c>
    </row>
    <row r="182" s="267" customFormat="1" ht="22" customHeight="1" spans="1:7">
      <c r="A182" s="289" t="s">
        <v>2999</v>
      </c>
      <c r="B182" s="288" t="s">
        <v>3000</v>
      </c>
      <c r="C182" s="290"/>
      <c r="D182" s="290"/>
      <c r="E182" s="291" t="str">
        <f t="shared" si="8"/>
        <v/>
      </c>
      <c r="F182" s="287" t="str">
        <f t="shared" si="6"/>
        <v>否</v>
      </c>
      <c r="G182" s="271" t="str">
        <f t="shared" si="7"/>
        <v>项</v>
      </c>
    </row>
    <row r="183" ht="38.1" customHeight="1" spans="1:7">
      <c r="A183" s="289" t="s">
        <v>3001</v>
      </c>
      <c r="B183" s="288" t="s">
        <v>3002</v>
      </c>
      <c r="C183" s="290">
        <f>SUM(C184:C191)</f>
        <v>10</v>
      </c>
      <c r="D183" s="290">
        <f>SUM(D184:D191)</f>
        <v>10</v>
      </c>
      <c r="E183" s="291">
        <f t="shared" si="8"/>
        <v>0</v>
      </c>
      <c r="F183" s="287" t="str">
        <f t="shared" si="6"/>
        <v>是</v>
      </c>
      <c r="G183" s="271" t="str">
        <f t="shared" si="7"/>
        <v>款</v>
      </c>
    </row>
    <row r="184" s="267" customFormat="1" ht="23" customHeight="1" spans="1:7">
      <c r="A184" s="289" t="s">
        <v>3003</v>
      </c>
      <c r="B184" s="288" t="s">
        <v>3004</v>
      </c>
      <c r="C184" s="290"/>
      <c r="D184" s="290"/>
      <c r="E184" s="291" t="str">
        <f t="shared" si="8"/>
        <v/>
      </c>
      <c r="F184" s="287" t="str">
        <f t="shared" si="6"/>
        <v>否</v>
      </c>
      <c r="G184" s="271" t="str">
        <f t="shared" si="7"/>
        <v>项</v>
      </c>
    </row>
    <row r="185" ht="21" customHeight="1" spans="1:7">
      <c r="A185" s="289" t="s">
        <v>3005</v>
      </c>
      <c r="B185" s="288" t="s">
        <v>3006</v>
      </c>
      <c r="C185" s="290"/>
      <c r="D185" s="290"/>
      <c r="E185" s="291" t="str">
        <f t="shared" si="8"/>
        <v/>
      </c>
      <c r="F185" s="287" t="str">
        <f t="shared" si="6"/>
        <v>否</v>
      </c>
      <c r="G185" s="271" t="str">
        <f t="shared" si="7"/>
        <v>项</v>
      </c>
    </row>
    <row r="186" ht="19" customHeight="1" spans="1:7">
      <c r="A186" s="289" t="s">
        <v>3007</v>
      </c>
      <c r="B186" s="288" t="s">
        <v>3008</v>
      </c>
      <c r="C186" s="290">
        <v>10</v>
      </c>
      <c r="D186" s="290">
        <v>10</v>
      </c>
      <c r="E186" s="291">
        <f t="shared" si="8"/>
        <v>0</v>
      </c>
      <c r="F186" s="287" t="str">
        <f t="shared" si="6"/>
        <v>是</v>
      </c>
      <c r="G186" s="271" t="str">
        <f t="shared" si="7"/>
        <v>项</v>
      </c>
    </row>
    <row r="187" ht="15" customHeight="1" spans="1:7">
      <c r="A187" s="289" t="s">
        <v>3009</v>
      </c>
      <c r="B187" s="288" t="s">
        <v>3010</v>
      </c>
      <c r="C187" s="290"/>
      <c r="D187" s="290"/>
      <c r="E187" s="291" t="str">
        <f t="shared" si="8"/>
        <v/>
      </c>
      <c r="F187" s="287" t="str">
        <f t="shared" si="6"/>
        <v>否</v>
      </c>
      <c r="G187" s="271" t="str">
        <f t="shared" si="7"/>
        <v>项</v>
      </c>
    </row>
    <row r="188" ht="20" customHeight="1" spans="1:7">
      <c r="A188" s="289" t="s">
        <v>3011</v>
      </c>
      <c r="B188" s="288" t="s">
        <v>3012</v>
      </c>
      <c r="C188" s="290"/>
      <c r="D188" s="290"/>
      <c r="E188" s="291" t="str">
        <f t="shared" si="8"/>
        <v/>
      </c>
      <c r="F188" s="287" t="str">
        <f t="shared" si="6"/>
        <v>否</v>
      </c>
      <c r="G188" s="271" t="str">
        <f t="shared" si="7"/>
        <v>项</v>
      </c>
    </row>
    <row r="189" ht="20" customHeight="1" spans="1:7">
      <c r="A189" s="289" t="s">
        <v>3013</v>
      </c>
      <c r="B189" s="288" t="s">
        <v>3014</v>
      </c>
      <c r="C189" s="290"/>
      <c r="D189" s="290"/>
      <c r="E189" s="291" t="str">
        <f t="shared" si="8"/>
        <v/>
      </c>
      <c r="F189" s="287" t="str">
        <f t="shared" si="6"/>
        <v>否</v>
      </c>
      <c r="G189" s="271" t="str">
        <f t="shared" si="7"/>
        <v>项</v>
      </c>
    </row>
    <row r="190" s="267" customFormat="1" ht="18" customHeight="1" spans="1:7">
      <c r="A190" s="289" t="s">
        <v>3015</v>
      </c>
      <c r="B190" s="288" t="s">
        <v>3016</v>
      </c>
      <c r="C190" s="290"/>
      <c r="D190" s="290"/>
      <c r="E190" s="291" t="str">
        <f t="shared" si="8"/>
        <v/>
      </c>
      <c r="F190" s="287" t="str">
        <f t="shared" si="6"/>
        <v>否</v>
      </c>
      <c r="G190" s="271" t="str">
        <f t="shared" si="7"/>
        <v>项</v>
      </c>
    </row>
    <row r="191" ht="33" customHeight="1" spans="1:7">
      <c r="A191" s="289" t="s">
        <v>3017</v>
      </c>
      <c r="B191" s="288" t="s">
        <v>3018</v>
      </c>
      <c r="C191" s="290"/>
      <c r="D191" s="290"/>
      <c r="E191" s="291" t="str">
        <f t="shared" si="8"/>
        <v/>
      </c>
      <c r="F191" s="287" t="str">
        <f t="shared" si="6"/>
        <v>否</v>
      </c>
      <c r="G191" s="271" t="str">
        <f t="shared" si="7"/>
        <v>项</v>
      </c>
    </row>
    <row r="192" ht="38.1" customHeight="1" spans="1:7">
      <c r="A192" s="289" t="s">
        <v>3019</v>
      </c>
      <c r="B192" s="288" t="s">
        <v>3020</v>
      </c>
      <c r="C192" s="290">
        <f>SUM(C193:C203)</f>
        <v>2078</v>
      </c>
      <c r="D192" s="290">
        <f>SUM(D193:D203)</f>
        <v>1381</v>
      </c>
      <c r="E192" s="291">
        <f t="shared" si="8"/>
        <v>-0.335</v>
      </c>
      <c r="F192" s="287" t="str">
        <f t="shared" si="6"/>
        <v>是</v>
      </c>
      <c r="G192" s="271" t="str">
        <f t="shared" si="7"/>
        <v>款</v>
      </c>
    </row>
    <row r="193" ht="19" customHeight="1" spans="1:7">
      <c r="A193" s="296">
        <v>2296001</v>
      </c>
      <c r="B193" s="288" t="s">
        <v>3021</v>
      </c>
      <c r="C193" s="290"/>
      <c r="D193" s="290"/>
      <c r="E193" s="291" t="str">
        <f t="shared" si="8"/>
        <v/>
      </c>
      <c r="F193" s="287" t="str">
        <f t="shared" si="6"/>
        <v>否</v>
      </c>
      <c r="G193" s="271" t="str">
        <f t="shared" si="7"/>
        <v>项</v>
      </c>
    </row>
    <row r="194" s="267" customFormat="1" ht="24" customHeight="1" spans="1:7">
      <c r="A194" s="289" t="s">
        <v>3022</v>
      </c>
      <c r="B194" s="288" t="s">
        <v>3023</v>
      </c>
      <c r="C194" s="290">
        <v>1093</v>
      </c>
      <c r="D194" s="290">
        <v>828</v>
      </c>
      <c r="E194" s="291">
        <f t="shared" si="8"/>
        <v>-0.242</v>
      </c>
      <c r="F194" s="287" t="str">
        <f t="shared" si="6"/>
        <v>是</v>
      </c>
      <c r="G194" s="271" t="str">
        <f t="shared" si="7"/>
        <v>项</v>
      </c>
    </row>
    <row r="195" ht="21" customHeight="1" spans="1:7">
      <c r="A195" s="289" t="s">
        <v>3024</v>
      </c>
      <c r="B195" s="288" t="s">
        <v>3025</v>
      </c>
      <c r="C195" s="290">
        <v>280</v>
      </c>
      <c r="D195" s="290">
        <v>158</v>
      </c>
      <c r="E195" s="291">
        <f t="shared" si="8"/>
        <v>-0.436</v>
      </c>
      <c r="F195" s="287" t="str">
        <f t="shared" si="6"/>
        <v>是</v>
      </c>
      <c r="G195" s="271" t="str">
        <f t="shared" si="7"/>
        <v>项</v>
      </c>
    </row>
    <row r="196" ht="19" customHeight="1" spans="1:7">
      <c r="A196" s="289" t="s">
        <v>3026</v>
      </c>
      <c r="B196" s="288" t="s">
        <v>3027</v>
      </c>
      <c r="C196" s="290">
        <v>10</v>
      </c>
      <c r="D196" s="290">
        <v>12</v>
      </c>
      <c r="E196" s="291">
        <f t="shared" si="8"/>
        <v>0.2</v>
      </c>
      <c r="F196" s="287" t="str">
        <f t="shared" ref="F196:F259" si="9">IF(LEN(A196)=3,"是",IF(B196&lt;&gt;"",IF(SUM(C196:D196)&lt;&gt;0,"是","否"),"是"))</f>
        <v>是</v>
      </c>
      <c r="G196" s="271" t="str">
        <f t="shared" ref="G196:G259" si="10">IF(LEN(A196)=3,"类",IF(LEN(A196)=5,"款","项"))</f>
        <v>项</v>
      </c>
    </row>
    <row r="197" ht="22" customHeight="1" spans="1:7">
      <c r="A197" s="289" t="s">
        <v>3028</v>
      </c>
      <c r="B197" s="288" t="s">
        <v>3029</v>
      </c>
      <c r="C197" s="290"/>
      <c r="D197" s="290"/>
      <c r="E197" s="291" t="str">
        <f t="shared" si="8"/>
        <v/>
      </c>
      <c r="F197" s="287" t="str">
        <f t="shared" si="9"/>
        <v>否</v>
      </c>
      <c r="G197" s="271" t="str">
        <f t="shared" si="10"/>
        <v>项</v>
      </c>
    </row>
    <row r="198" ht="22" customHeight="1" spans="1:7">
      <c r="A198" s="289" t="s">
        <v>3030</v>
      </c>
      <c r="B198" s="288" t="s">
        <v>3031</v>
      </c>
      <c r="C198" s="290">
        <v>166</v>
      </c>
      <c r="D198" s="290">
        <v>163</v>
      </c>
      <c r="E198" s="291">
        <f t="shared" si="8"/>
        <v>-0.018</v>
      </c>
      <c r="F198" s="287" t="str">
        <f t="shared" si="9"/>
        <v>是</v>
      </c>
      <c r="G198" s="271" t="str">
        <f t="shared" si="10"/>
        <v>项</v>
      </c>
    </row>
    <row r="199" s="267" customFormat="1" ht="18" customHeight="1" spans="1:7">
      <c r="A199" s="289" t="s">
        <v>3032</v>
      </c>
      <c r="B199" s="288" t="s">
        <v>3033</v>
      </c>
      <c r="C199" s="290"/>
      <c r="D199" s="290"/>
      <c r="E199" s="291" t="str">
        <f t="shared" si="8"/>
        <v/>
      </c>
      <c r="F199" s="287" t="str">
        <f t="shared" si="9"/>
        <v>否</v>
      </c>
      <c r="G199" s="271" t="str">
        <f t="shared" si="10"/>
        <v>项</v>
      </c>
    </row>
    <row r="200" s="267" customFormat="1" ht="21" customHeight="1" spans="1:7">
      <c r="A200" s="289" t="s">
        <v>3034</v>
      </c>
      <c r="B200" s="288" t="s">
        <v>3035</v>
      </c>
      <c r="C200" s="290"/>
      <c r="D200" s="290"/>
      <c r="E200" s="291" t="str">
        <f t="shared" ref="E200:E232" si="11">IF(C200&gt;0,D200/C200-1,IF(C200&lt;0,-(D200/C200-1),""))</f>
        <v/>
      </c>
      <c r="F200" s="287" t="str">
        <f t="shared" si="9"/>
        <v>否</v>
      </c>
      <c r="G200" s="271" t="str">
        <f t="shared" si="10"/>
        <v>项</v>
      </c>
    </row>
    <row r="201" s="267" customFormat="1" ht="22" customHeight="1" spans="1:7">
      <c r="A201" s="289" t="s">
        <v>3036</v>
      </c>
      <c r="B201" s="288" t="s">
        <v>3037</v>
      </c>
      <c r="C201" s="290"/>
      <c r="D201" s="290"/>
      <c r="E201" s="291" t="str">
        <f t="shared" si="11"/>
        <v/>
      </c>
      <c r="F201" s="287" t="str">
        <f t="shared" si="9"/>
        <v>否</v>
      </c>
      <c r="G201" s="271" t="str">
        <f t="shared" si="10"/>
        <v>项</v>
      </c>
    </row>
    <row r="202" ht="26" customHeight="1" spans="1:7">
      <c r="A202" s="289" t="s">
        <v>3038</v>
      </c>
      <c r="B202" s="288" t="s">
        <v>3039</v>
      </c>
      <c r="C202" s="290">
        <v>239</v>
      </c>
      <c r="D202" s="290"/>
      <c r="E202" s="291">
        <f t="shared" si="11"/>
        <v>-1</v>
      </c>
      <c r="F202" s="287" t="str">
        <f t="shared" si="9"/>
        <v>是</v>
      </c>
      <c r="G202" s="271" t="str">
        <f t="shared" si="10"/>
        <v>项</v>
      </c>
    </row>
    <row r="203" s="267" customFormat="1" ht="25" customHeight="1" spans="1:7">
      <c r="A203" s="289" t="s">
        <v>3040</v>
      </c>
      <c r="B203" s="288" t="s">
        <v>3041</v>
      </c>
      <c r="C203" s="290">
        <v>290</v>
      </c>
      <c r="D203" s="290">
        <v>220</v>
      </c>
      <c r="E203" s="291">
        <f t="shared" si="11"/>
        <v>-0.241</v>
      </c>
      <c r="F203" s="287" t="str">
        <f t="shared" si="9"/>
        <v>是</v>
      </c>
      <c r="G203" s="271" t="str">
        <f t="shared" si="10"/>
        <v>项</v>
      </c>
    </row>
    <row r="204" s="267" customFormat="1" ht="38.1" customHeight="1" spans="1:7">
      <c r="A204" s="283" t="s">
        <v>114</v>
      </c>
      <c r="B204" s="284" t="s">
        <v>3042</v>
      </c>
      <c r="C204" s="293">
        <f>SUM(C205:C220)</f>
        <v>4962</v>
      </c>
      <c r="D204" s="293">
        <f>SUM(D205:D220)</f>
        <v>10800</v>
      </c>
      <c r="E204" s="291">
        <f t="shared" si="11"/>
        <v>1.177</v>
      </c>
      <c r="F204" s="287" t="str">
        <f t="shared" si="9"/>
        <v>是</v>
      </c>
      <c r="G204" s="271" t="str">
        <f t="shared" si="10"/>
        <v>类</v>
      </c>
    </row>
    <row r="205" s="267" customFormat="1" ht="19" customHeight="1" spans="1:7">
      <c r="A205" s="289" t="s">
        <v>3043</v>
      </c>
      <c r="B205" s="288" t="s">
        <v>3044</v>
      </c>
      <c r="C205" s="290"/>
      <c r="D205" s="290"/>
      <c r="E205" s="291" t="str">
        <f t="shared" si="11"/>
        <v/>
      </c>
      <c r="F205" s="287" t="str">
        <f t="shared" si="9"/>
        <v>否</v>
      </c>
      <c r="G205" s="271" t="str">
        <f t="shared" si="10"/>
        <v>项</v>
      </c>
    </row>
    <row r="206" s="267" customFormat="1" ht="23" customHeight="1" spans="1:7">
      <c r="A206" s="289" t="s">
        <v>3045</v>
      </c>
      <c r="B206" s="288" t="s">
        <v>3046</v>
      </c>
      <c r="C206" s="290"/>
      <c r="D206" s="290"/>
      <c r="E206" s="291" t="str">
        <f t="shared" si="11"/>
        <v/>
      </c>
      <c r="F206" s="287" t="str">
        <f t="shared" si="9"/>
        <v>否</v>
      </c>
      <c r="G206" s="271" t="str">
        <f t="shared" si="10"/>
        <v>项</v>
      </c>
    </row>
    <row r="207" s="267" customFormat="1" ht="23" customHeight="1" spans="1:7">
      <c r="A207" s="289" t="s">
        <v>3047</v>
      </c>
      <c r="B207" s="288" t="s">
        <v>3048</v>
      </c>
      <c r="C207" s="290"/>
      <c r="D207" s="290"/>
      <c r="E207" s="291" t="str">
        <f t="shared" si="11"/>
        <v/>
      </c>
      <c r="F207" s="287" t="str">
        <f t="shared" si="9"/>
        <v>否</v>
      </c>
      <c r="G207" s="271" t="str">
        <f t="shared" si="10"/>
        <v>项</v>
      </c>
    </row>
    <row r="208" s="267" customFormat="1" ht="24" customHeight="1" spans="1:7">
      <c r="A208" s="289" t="s">
        <v>3049</v>
      </c>
      <c r="B208" s="288" t="s">
        <v>3050</v>
      </c>
      <c r="C208" s="290">
        <v>2712</v>
      </c>
      <c r="D208" s="290">
        <v>2800</v>
      </c>
      <c r="E208" s="291">
        <f t="shared" si="11"/>
        <v>0.032</v>
      </c>
      <c r="F208" s="287" t="str">
        <f t="shared" si="9"/>
        <v>是</v>
      </c>
      <c r="G208" s="271" t="str">
        <f t="shared" si="10"/>
        <v>项</v>
      </c>
    </row>
    <row r="209" s="267" customFormat="1" ht="26" customHeight="1" spans="1:7">
      <c r="A209" s="289" t="s">
        <v>3051</v>
      </c>
      <c r="B209" s="288" t="s">
        <v>3052</v>
      </c>
      <c r="C209" s="290"/>
      <c r="D209" s="290"/>
      <c r="E209" s="291" t="str">
        <f t="shared" si="11"/>
        <v/>
      </c>
      <c r="F209" s="287" t="str">
        <f t="shared" si="9"/>
        <v>否</v>
      </c>
      <c r="G209" s="271" t="str">
        <f t="shared" si="10"/>
        <v>项</v>
      </c>
    </row>
    <row r="210" ht="21" customHeight="1" spans="1:7">
      <c r="A210" s="289" t="s">
        <v>3053</v>
      </c>
      <c r="B210" s="288" t="s">
        <v>3054</v>
      </c>
      <c r="C210" s="290"/>
      <c r="D210" s="290"/>
      <c r="E210" s="291" t="str">
        <f t="shared" si="11"/>
        <v/>
      </c>
      <c r="F210" s="287" t="str">
        <f t="shared" si="9"/>
        <v>否</v>
      </c>
      <c r="G210" s="271" t="str">
        <f t="shared" si="10"/>
        <v>项</v>
      </c>
    </row>
    <row r="211" ht="30" customHeight="1" spans="1:7">
      <c r="A211" s="289" t="s">
        <v>3055</v>
      </c>
      <c r="B211" s="288" t="s">
        <v>3056</v>
      </c>
      <c r="C211" s="290"/>
      <c r="D211" s="290"/>
      <c r="E211" s="291" t="str">
        <f t="shared" si="11"/>
        <v/>
      </c>
      <c r="F211" s="287" t="str">
        <f t="shared" si="9"/>
        <v>否</v>
      </c>
      <c r="G211" s="271" t="str">
        <f t="shared" si="10"/>
        <v>项</v>
      </c>
    </row>
    <row r="212" ht="22" customHeight="1" spans="1:7">
      <c r="A212" s="289" t="s">
        <v>3057</v>
      </c>
      <c r="B212" s="288" t="s">
        <v>3058</v>
      </c>
      <c r="C212" s="290"/>
      <c r="D212" s="290"/>
      <c r="E212" s="291" t="str">
        <f t="shared" si="11"/>
        <v/>
      </c>
      <c r="F212" s="287" t="str">
        <f t="shared" si="9"/>
        <v>否</v>
      </c>
      <c r="G212" s="271" t="str">
        <f t="shared" si="10"/>
        <v>项</v>
      </c>
    </row>
    <row r="213" ht="19" customHeight="1" spans="1:7">
      <c r="A213" s="289" t="s">
        <v>3059</v>
      </c>
      <c r="B213" s="288" t="s">
        <v>3060</v>
      </c>
      <c r="C213" s="290"/>
      <c r="D213" s="290"/>
      <c r="E213" s="291" t="str">
        <f t="shared" si="11"/>
        <v/>
      </c>
      <c r="F213" s="287" t="str">
        <f t="shared" si="9"/>
        <v>否</v>
      </c>
      <c r="G213" s="271" t="str">
        <f t="shared" si="10"/>
        <v>项</v>
      </c>
    </row>
    <row r="214" ht="30" customHeight="1" spans="1:7">
      <c r="A214" s="289" t="s">
        <v>3061</v>
      </c>
      <c r="B214" s="288" t="s">
        <v>3062</v>
      </c>
      <c r="C214" s="290"/>
      <c r="D214" s="290"/>
      <c r="E214" s="291" t="str">
        <f t="shared" si="11"/>
        <v/>
      </c>
      <c r="F214" s="287" t="str">
        <f t="shared" si="9"/>
        <v>否</v>
      </c>
      <c r="G214" s="271" t="str">
        <f t="shared" si="10"/>
        <v>项</v>
      </c>
    </row>
    <row r="215" ht="22" customHeight="1" spans="1:7">
      <c r="A215" s="289" t="s">
        <v>3063</v>
      </c>
      <c r="B215" s="288" t="s">
        <v>3064</v>
      </c>
      <c r="C215" s="290"/>
      <c r="D215" s="290"/>
      <c r="E215" s="291" t="str">
        <f t="shared" si="11"/>
        <v/>
      </c>
      <c r="F215" s="287" t="str">
        <f t="shared" si="9"/>
        <v>否</v>
      </c>
      <c r="G215" s="271" t="str">
        <f t="shared" si="10"/>
        <v>项</v>
      </c>
    </row>
    <row r="216" ht="26" customHeight="1" spans="1:7">
      <c r="A216" s="289" t="s">
        <v>3065</v>
      </c>
      <c r="B216" s="288" t="s">
        <v>3066</v>
      </c>
      <c r="C216" s="290"/>
      <c r="D216" s="290"/>
      <c r="E216" s="291" t="str">
        <f t="shared" si="11"/>
        <v/>
      </c>
      <c r="F216" s="287" t="str">
        <f t="shared" si="9"/>
        <v>否</v>
      </c>
      <c r="G216" s="271" t="str">
        <f t="shared" si="10"/>
        <v>项</v>
      </c>
    </row>
    <row r="217" s="267" customFormat="1" ht="33" customHeight="1" spans="1:7">
      <c r="A217" s="289" t="s">
        <v>3067</v>
      </c>
      <c r="B217" s="288" t="s">
        <v>3068</v>
      </c>
      <c r="C217" s="290"/>
      <c r="D217" s="290"/>
      <c r="E217" s="291" t="str">
        <f t="shared" si="11"/>
        <v/>
      </c>
      <c r="F217" s="287" t="str">
        <f t="shared" si="9"/>
        <v>否</v>
      </c>
      <c r="G217" s="271" t="str">
        <f t="shared" si="10"/>
        <v>项</v>
      </c>
    </row>
    <row r="218" s="267" customFormat="1" ht="29" customHeight="1" spans="1:7">
      <c r="A218" s="289" t="s">
        <v>3069</v>
      </c>
      <c r="B218" s="288" t="s">
        <v>3070</v>
      </c>
      <c r="C218" s="290"/>
      <c r="D218" s="290"/>
      <c r="E218" s="291" t="str">
        <f t="shared" si="11"/>
        <v/>
      </c>
      <c r="F218" s="287" t="str">
        <f t="shared" si="9"/>
        <v>否</v>
      </c>
      <c r="G218" s="271" t="str">
        <f t="shared" si="10"/>
        <v>项</v>
      </c>
    </row>
    <row r="219" s="267" customFormat="1" ht="33" customHeight="1" spans="1:7">
      <c r="A219" s="289" t="s">
        <v>3071</v>
      </c>
      <c r="B219" s="288" t="s">
        <v>3072</v>
      </c>
      <c r="C219" s="290">
        <v>2250</v>
      </c>
      <c r="D219" s="290">
        <v>8000</v>
      </c>
      <c r="E219" s="291">
        <f t="shared" si="11"/>
        <v>2.556</v>
      </c>
      <c r="F219" s="287" t="str">
        <f t="shared" si="9"/>
        <v>是</v>
      </c>
      <c r="G219" s="271" t="str">
        <f t="shared" si="10"/>
        <v>项</v>
      </c>
    </row>
    <row r="220" ht="36" customHeight="1" spans="1:7">
      <c r="A220" s="289" t="s">
        <v>3073</v>
      </c>
      <c r="B220" s="288" t="s">
        <v>3074</v>
      </c>
      <c r="C220" s="290"/>
      <c r="D220" s="290"/>
      <c r="E220" s="291" t="str">
        <f t="shared" si="11"/>
        <v/>
      </c>
      <c r="F220" s="287" t="str">
        <f t="shared" si="9"/>
        <v>否</v>
      </c>
      <c r="G220" s="271" t="str">
        <f t="shared" si="10"/>
        <v>项</v>
      </c>
    </row>
    <row r="221" s="267" customFormat="1" ht="38.1" customHeight="1" spans="1:7">
      <c r="A221" s="283" t="s">
        <v>116</v>
      </c>
      <c r="B221" s="284" t="s">
        <v>3075</v>
      </c>
      <c r="C221" s="293">
        <f>C222</f>
        <v>76</v>
      </c>
      <c r="D221" s="293">
        <f>D222</f>
        <v>205</v>
      </c>
      <c r="E221" s="291">
        <f t="shared" si="11"/>
        <v>1.697</v>
      </c>
      <c r="F221" s="287" t="str">
        <f t="shared" si="9"/>
        <v>是</v>
      </c>
      <c r="G221" s="271" t="str">
        <f t="shared" si="10"/>
        <v>类</v>
      </c>
    </row>
    <row r="222" s="267" customFormat="1" ht="17.4" spans="1:7">
      <c r="A222" s="296">
        <v>23304</v>
      </c>
      <c r="B222" s="288" t="s">
        <v>3076</v>
      </c>
      <c r="C222" s="290">
        <f>SUM(C233:C238)</f>
        <v>76</v>
      </c>
      <c r="D222" s="290">
        <f>SUM(D233:D238)</f>
        <v>205</v>
      </c>
      <c r="E222" s="291">
        <f t="shared" si="11"/>
        <v>1.697</v>
      </c>
      <c r="F222" s="287" t="str">
        <f t="shared" si="9"/>
        <v>是</v>
      </c>
      <c r="G222" s="271" t="str">
        <f t="shared" si="10"/>
        <v>款</v>
      </c>
    </row>
    <row r="223" ht="38.1" hidden="1" customHeight="1" spans="1:7">
      <c r="A223" s="289" t="s">
        <v>3077</v>
      </c>
      <c r="B223" s="288" t="s">
        <v>3078</v>
      </c>
      <c r="C223" s="290">
        <v>0</v>
      </c>
      <c r="D223" s="290">
        <v>0</v>
      </c>
      <c r="E223" s="291" t="str">
        <f t="shared" si="11"/>
        <v/>
      </c>
      <c r="F223" s="287" t="str">
        <f t="shared" si="9"/>
        <v>否</v>
      </c>
      <c r="G223" s="271" t="str">
        <f t="shared" si="10"/>
        <v>项</v>
      </c>
    </row>
    <row r="224" s="267" customFormat="1" ht="38.1" hidden="1" customHeight="1" spans="1:7">
      <c r="A224" s="289" t="s">
        <v>3079</v>
      </c>
      <c r="B224" s="288" t="s">
        <v>3080</v>
      </c>
      <c r="C224" s="290">
        <v>0</v>
      </c>
      <c r="D224" s="290">
        <v>0</v>
      </c>
      <c r="E224" s="291" t="str">
        <f t="shared" si="11"/>
        <v/>
      </c>
      <c r="F224" s="287" t="str">
        <f t="shared" si="9"/>
        <v>否</v>
      </c>
      <c r="G224" s="271" t="str">
        <f t="shared" si="10"/>
        <v>项</v>
      </c>
    </row>
    <row r="225" ht="38.1" hidden="1" customHeight="1" spans="1:7">
      <c r="A225" s="289" t="s">
        <v>3081</v>
      </c>
      <c r="B225" s="288" t="s">
        <v>3082</v>
      </c>
      <c r="C225" s="290">
        <v>0</v>
      </c>
      <c r="D225" s="290">
        <v>0</v>
      </c>
      <c r="E225" s="291" t="str">
        <f t="shared" si="11"/>
        <v/>
      </c>
      <c r="F225" s="287" t="str">
        <f t="shared" si="9"/>
        <v>否</v>
      </c>
      <c r="G225" s="271" t="str">
        <f t="shared" si="10"/>
        <v>项</v>
      </c>
    </row>
    <row r="226" s="267" customFormat="1" ht="38.1" hidden="1" customHeight="1" spans="1:7">
      <c r="A226" s="289" t="s">
        <v>3083</v>
      </c>
      <c r="B226" s="288" t="s">
        <v>3084</v>
      </c>
      <c r="C226" s="290">
        <v>3291</v>
      </c>
      <c r="D226" s="290">
        <v>2200</v>
      </c>
      <c r="E226" s="291">
        <f t="shared" si="11"/>
        <v>-0.332</v>
      </c>
      <c r="F226" s="287" t="str">
        <f t="shared" si="9"/>
        <v>是</v>
      </c>
      <c r="G226" s="271" t="str">
        <f t="shared" si="10"/>
        <v>项</v>
      </c>
    </row>
    <row r="227" s="267" customFormat="1" ht="38.1" hidden="1" customHeight="1" spans="1:7">
      <c r="A227" s="289" t="s">
        <v>3085</v>
      </c>
      <c r="B227" s="288" t="s">
        <v>3086</v>
      </c>
      <c r="C227" s="290">
        <v>0</v>
      </c>
      <c r="D227" s="290">
        <v>0</v>
      </c>
      <c r="E227" s="291" t="str">
        <f t="shared" si="11"/>
        <v/>
      </c>
      <c r="F227" s="287" t="str">
        <f t="shared" si="9"/>
        <v>否</v>
      </c>
      <c r="G227" s="271" t="str">
        <f t="shared" si="10"/>
        <v>项</v>
      </c>
    </row>
    <row r="228" ht="38.1" hidden="1" customHeight="1" spans="1:7">
      <c r="A228" s="289" t="s">
        <v>3087</v>
      </c>
      <c r="B228" s="288" t="s">
        <v>3088</v>
      </c>
      <c r="C228" s="290">
        <v>0</v>
      </c>
      <c r="D228" s="290">
        <v>0</v>
      </c>
      <c r="E228" s="291" t="str">
        <f t="shared" si="11"/>
        <v/>
      </c>
      <c r="F228" s="287" t="str">
        <f t="shared" si="9"/>
        <v>否</v>
      </c>
      <c r="G228" s="271" t="str">
        <f t="shared" si="10"/>
        <v>项</v>
      </c>
    </row>
    <row r="229" ht="38.1" hidden="1" customHeight="1" spans="1:7">
      <c r="A229" s="289" t="s">
        <v>3089</v>
      </c>
      <c r="B229" s="288" t="s">
        <v>3090</v>
      </c>
      <c r="C229" s="290">
        <v>24</v>
      </c>
      <c r="D229" s="290">
        <v>0</v>
      </c>
      <c r="E229" s="291">
        <f t="shared" si="11"/>
        <v>-1</v>
      </c>
      <c r="F229" s="287" t="str">
        <f t="shared" si="9"/>
        <v>是</v>
      </c>
      <c r="G229" s="271" t="str">
        <f t="shared" si="10"/>
        <v>项</v>
      </c>
    </row>
    <row r="230" ht="38.1" hidden="1" customHeight="1" spans="1:7">
      <c r="A230" s="289" t="s">
        <v>3091</v>
      </c>
      <c r="B230" s="288" t="s">
        <v>3092</v>
      </c>
      <c r="C230" s="290">
        <v>0</v>
      </c>
      <c r="D230" s="290">
        <v>0</v>
      </c>
      <c r="E230" s="291" t="str">
        <f t="shared" si="11"/>
        <v/>
      </c>
      <c r="F230" s="287" t="str">
        <f t="shared" si="9"/>
        <v>否</v>
      </c>
      <c r="G230" s="271" t="str">
        <f t="shared" si="10"/>
        <v>项</v>
      </c>
    </row>
    <row r="231" ht="38.1" hidden="1" customHeight="1" spans="1:7">
      <c r="A231" s="289" t="s">
        <v>3093</v>
      </c>
      <c r="B231" s="288" t="s">
        <v>3094</v>
      </c>
      <c r="C231" s="290">
        <v>0</v>
      </c>
      <c r="D231" s="290">
        <v>0</v>
      </c>
      <c r="E231" s="291" t="str">
        <f t="shared" si="11"/>
        <v/>
      </c>
      <c r="F231" s="287" t="str">
        <f t="shared" si="9"/>
        <v>否</v>
      </c>
      <c r="G231" s="271" t="str">
        <f t="shared" si="10"/>
        <v>项</v>
      </c>
    </row>
    <row r="232" ht="38.1" hidden="1" customHeight="1" spans="1:7">
      <c r="A232" s="289" t="s">
        <v>3095</v>
      </c>
      <c r="B232" s="288" t="s">
        <v>3096</v>
      </c>
      <c r="C232" s="290">
        <v>0</v>
      </c>
      <c r="D232" s="290">
        <v>0</v>
      </c>
      <c r="E232" s="291" t="str">
        <f t="shared" si="11"/>
        <v/>
      </c>
      <c r="F232" s="287" t="str">
        <f t="shared" si="9"/>
        <v>否</v>
      </c>
      <c r="G232" s="271" t="str">
        <f t="shared" si="10"/>
        <v>项</v>
      </c>
    </row>
    <row r="233" ht="21" customHeight="1" spans="1:7">
      <c r="A233" s="289" t="s">
        <v>3097</v>
      </c>
      <c r="B233" s="288" t="s">
        <v>3098</v>
      </c>
      <c r="C233" s="290"/>
      <c r="D233" s="290"/>
      <c r="E233" s="291" t="str">
        <f t="shared" ref="E233:E269" si="12">IF(C233&gt;0,D233/C233-1,IF(C233&lt;0,-(D233/C233-1),""))</f>
        <v/>
      </c>
      <c r="F233" s="287" t="str">
        <f t="shared" si="9"/>
        <v>否</v>
      </c>
      <c r="G233" s="271" t="str">
        <f t="shared" si="10"/>
        <v>项</v>
      </c>
    </row>
    <row r="234" ht="28" customHeight="1" spans="1:7">
      <c r="A234" s="289" t="s">
        <v>3099</v>
      </c>
      <c r="B234" s="288" t="s">
        <v>3100</v>
      </c>
      <c r="C234" s="290"/>
      <c r="D234" s="290"/>
      <c r="E234" s="291" t="str">
        <f t="shared" si="12"/>
        <v/>
      </c>
      <c r="F234" s="287" t="str">
        <f t="shared" si="9"/>
        <v>否</v>
      </c>
      <c r="G234" s="271" t="str">
        <f t="shared" si="10"/>
        <v>项</v>
      </c>
    </row>
    <row r="235" ht="38" customHeight="1" spans="1:7">
      <c r="A235" s="289" t="s">
        <v>3101</v>
      </c>
      <c r="B235" s="288" t="s">
        <v>3102</v>
      </c>
      <c r="C235" s="290"/>
      <c r="D235" s="290"/>
      <c r="E235" s="291" t="str">
        <f t="shared" si="12"/>
        <v/>
      </c>
      <c r="F235" s="287" t="str">
        <f t="shared" si="9"/>
        <v>否</v>
      </c>
      <c r="G235" s="271" t="str">
        <f t="shared" si="10"/>
        <v>项</v>
      </c>
    </row>
    <row r="236" s="267" customFormat="1" ht="27" customHeight="1" spans="1:7">
      <c r="A236" s="289" t="s">
        <v>3103</v>
      </c>
      <c r="B236" s="288" t="s">
        <v>3104</v>
      </c>
      <c r="C236" s="290"/>
      <c r="D236" s="290"/>
      <c r="E236" s="291" t="str">
        <f t="shared" si="12"/>
        <v/>
      </c>
      <c r="F236" s="287" t="str">
        <f t="shared" si="9"/>
        <v>否</v>
      </c>
      <c r="G236" s="271" t="str">
        <f t="shared" si="10"/>
        <v>项</v>
      </c>
    </row>
    <row r="237" ht="33" customHeight="1" spans="1:7">
      <c r="A237" s="289" t="s">
        <v>3105</v>
      </c>
      <c r="B237" s="288" t="s">
        <v>3106</v>
      </c>
      <c r="C237" s="290">
        <v>76</v>
      </c>
      <c r="D237" s="290">
        <v>170</v>
      </c>
      <c r="E237" s="291">
        <f t="shared" si="12"/>
        <v>1.237</v>
      </c>
      <c r="F237" s="287" t="str">
        <f t="shared" si="9"/>
        <v>是</v>
      </c>
      <c r="G237" s="271" t="str">
        <f t="shared" si="10"/>
        <v>项</v>
      </c>
    </row>
    <row r="238" ht="21" customHeight="1" spans="1:7">
      <c r="A238" s="289" t="s">
        <v>3107</v>
      </c>
      <c r="B238" s="288" t="s">
        <v>3108</v>
      </c>
      <c r="C238" s="290"/>
      <c r="D238" s="290">
        <v>35</v>
      </c>
      <c r="E238" s="291" t="str">
        <f t="shared" si="12"/>
        <v/>
      </c>
      <c r="F238" s="287" t="str">
        <f t="shared" si="9"/>
        <v>是</v>
      </c>
      <c r="G238" s="271" t="str">
        <f t="shared" si="10"/>
        <v>项</v>
      </c>
    </row>
    <row r="239" ht="38.1" customHeight="1" spans="1:7">
      <c r="A239" s="295" t="s">
        <v>3109</v>
      </c>
      <c r="B239" s="284" t="s">
        <v>3110</v>
      </c>
      <c r="C239" s="293"/>
      <c r="D239" s="293"/>
      <c r="E239" s="291" t="str">
        <f t="shared" si="12"/>
        <v/>
      </c>
      <c r="F239" s="287" t="str">
        <f t="shared" si="9"/>
        <v>是</v>
      </c>
      <c r="G239" s="271" t="str">
        <f t="shared" si="10"/>
        <v>类</v>
      </c>
    </row>
    <row r="240" ht="36" customHeight="1" spans="1:7">
      <c r="A240" s="296" t="s">
        <v>3111</v>
      </c>
      <c r="B240" s="288" t="s">
        <v>3112</v>
      </c>
      <c r="C240" s="290"/>
      <c r="D240" s="290"/>
      <c r="E240" s="291" t="str">
        <f t="shared" si="12"/>
        <v/>
      </c>
      <c r="F240" s="287" t="str">
        <f t="shared" si="9"/>
        <v>否</v>
      </c>
      <c r="G240" s="271" t="str">
        <f t="shared" si="10"/>
        <v>款</v>
      </c>
    </row>
    <row r="241" ht="25" customHeight="1" spans="1:7">
      <c r="A241" s="296" t="s">
        <v>3113</v>
      </c>
      <c r="B241" s="288" t="s">
        <v>3114</v>
      </c>
      <c r="C241" s="290"/>
      <c r="D241" s="290"/>
      <c r="E241" s="291" t="str">
        <f t="shared" si="12"/>
        <v/>
      </c>
      <c r="F241" s="287" t="str">
        <f t="shared" si="9"/>
        <v>否</v>
      </c>
      <c r="G241" s="271" t="str">
        <f t="shared" si="10"/>
        <v>项</v>
      </c>
    </row>
    <row r="242" ht="27" customHeight="1" spans="1:7">
      <c r="A242" s="296" t="s">
        <v>3115</v>
      </c>
      <c r="B242" s="288" t="s">
        <v>3116</v>
      </c>
      <c r="C242" s="290"/>
      <c r="D242" s="290"/>
      <c r="E242" s="291" t="str">
        <f t="shared" si="12"/>
        <v/>
      </c>
      <c r="F242" s="287" t="str">
        <f t="shared" si="9"/>
        <v>否</v>
      </c>
      <c r="G242" s="271" t="str">
        <f t="shared" si="10"/>
        <v>项</v>
      </c>
    </row>
    <row r="243" ht="30" customHeight="1" spans="1:7">
      <c r="A243" s="296" t="s">
        <v>3117</v>
      </c>
      <c r="B243" s="288" t="s">
        <v>3118</v>
      </c>
      <c r="C243" s="290"/>
      <c r="D243" s="290"/>
      <c r="E243" s="291" t="str">
        <f t="shared" si="12"/>
        <v/>
      </c>
      <c r="F243" s="287" t="str">
        <f t="shared" si="9"/>
        <v>否</v>
      </c>
      <c r="G243" s="271" t="str">
        <f t="shared" si="10"/>
        <v>项</v>
      </c>
    </row>
    <row r="244" ht="32" customHeight="1" spans="1:7">
      <c r="A244" s="296" t="s">
        <v>3119</v>
      </c>
      <c r="B244" s="288" t="s">
        <v>3120</v>
      </c>
      <c r="C244" s="290"/>
      <c r="D244" s="290"/>
      <c r="E244" s="291" t="str">
        <f t="shared" si="12"/>
        <v/>
      </c>
      <c r="F244" s="287" t="str">
        <f t="shared" si="9"/>
        <v>否</v>
      </c>
      <c r="G244" s="271" t="str">
        <f t="shared" si="10"/>
        <v>项</v>
      </c>
    </row>
    <row r="245" ht="22" customHeight="1" spans="1:7">
      <c r="A245" s="296" t="s">
        <v>3121</v>
      </c>
      <c r="B245" s="288" t="s">
        <v>3122</v>
      </c>
      <c r="C245" s="290"/>
      <c r="D245" s="290"/>
      <c r="E245" s="291" t="str">
        <f t="shared" si="12"/>
        <v/>
      </c>
      <c r="F245" s="287" t="str">
        <f t="shared" si="9"/>
        <v>否</v>
      </c>
      <c r="G245" s="271" t="str">
        <f t="shared" si="10"/>
        <v>项</v>
      </c>
    </row>
    <row r="246" ht="27" customHeight="1" spans="1:7">
      <c r="A246" s="296" t="s">
        <v>3123</v>
      </c>
      <c r="B246" s="288" t="s">
        <v>3124</v>
      </c>
      <c r="C246" s="290"/>
      <c r="D246" s="290"/>
      <c r="E246" s="291" t="str">
        <f t="shared" si="12"/>
        <v/>
      </c>
      <c r="F246" s="287" t="str">
        <f t="shared" si="9"/>
        <v>否</v>
      </c>
      <c r="G246" s="271" t="str">
        <f t="shared" si="10"/>
        <v>项</v>
      </c>
    </row>
    <row r="247" ht="27" customHeight="1" spans="1:7">
      <c r="A247" s="296" t="s">
        <v>3125</v>
      </c>
      <c r="B247" s="288" t="s">
        <v>3126</v>
      </c>
      <c r="C247" s="290"/>
      <c r="D247" s="290"/>
      <c r="E247" s="291" t="str">
        <f t="shared" si="12"/>
        <v/>
      </c>
      <c r="F247" s="287" t="str">
        <f t="shared" si="9"/>
        <v>否</v>
      </c>
      <c r="G247" s="271" t="str">
        <f t="shared" si="10"/>
        <v>项</v>
      </c>
    </row>
    <row r="248" ht="26" customHeight="1" spans="1:7">
      <c r="A248" s="296" t="s">
        <v>3127</v>
      </c>
      <c r="B248" s="288" t="s">
        <v>3128</v>
      </c>
      <c r="C248" s="290"/>
      <c r="D248" s="290"/>
      <c r="E248" s="291" t="str">
        <f t="shared" si="12"/>
        <v/>
      </c>
      <c r="F248" s="287" t="str">
        <f t="shared" si="9"/>
        <v>否</v>
      </c>
      <c r="G248" s="271" t="str">
        <f t="shared" si="10"/>
        <v>项</v>
      </c>
    </row>
    <row r="249" ht="25" customHeight="1" spans="1:7">
      <c r="A249" s="296" t="s">
        <v>3129</v>
      </c>
      <c r="B249" s="288" t="s">
        <v>3130</v>
      </c>
      <c r="C249" s="290"/>
      <c r="D249" s="290"/>
      <c r="E249" s="291" t="str">
        <f t="shared" si="12"/>
        <v/>
      </c>
      <c r="F249" s="287" t="str">
        <f t="shared" si="9"/>
        <v>否</v>
      </c>
      <c r="G249" s="271" t="str">
        <f t="shared" si="10"/>
        <v>项</v>
      </c>
    </row>
    <row r="250" ht="24" customHeight="1" spans="1:7">
      <c r="A250" s="296" t="s">
        <v>3131</v>
      </c>
      <c r="B250" s="288" t="s">
        <v>3132</v>
      </c>
      <c r="C250" s="290"/>
      <c r="D250" s="290"/>
      <c r="E250" s="291" t="str">
        <f t="shared" si="12"/>
        <v/>
      </c>
      <c r="F250" s="287" t="str">
        <f t="shared" si="9"/>
        <v>否</v>
      </c>
      <c r="G250" s="271" t="str">
        <f t="shared" si="10"/>
        <v>项</v>
      </c>
    </row>
    <row r="251" ht="32" customHeight="1" spans="1:7">
      <c r="A251" s="296" t="s">
        <v>3133</v>
      </c>
      <c r="B251" s="288" t="s">
        <v>3134</v>
      </c>
      <c r="C251" s="290"/>
      <c r="D251" s="290"/>
      <c r="E251" s="291" t="str">
        <f t="shared" si="12"/>
        <v/>
      </c>
      <c r="F251" s="287" t="str">
        <f t="shared" si="9"/>
        <v>否</v>
      </c>
      <c r="G251" s="271" t="str">
        <f t="shared" si="10"/>
        <v>项</v>
      </c>
    </row>
    <row r="252" ht="21" customHeight="1" spans="1:7">
      <c r="A252" s="296" t="s">
        <v>3135</v>
      </c>
      <c r="B252" s="288" t="s">
        <v>3136</v>
      </c>
      <c r="C252" s="290"/>
      <c r="D252" s="290"/>
      <c r="E252" s="291" t="str">
        <f t="shared" si="12"/>
        <v/>
      </c>
      <c r="F252" s="287" t="str">
        <f t="shared" si="9"/>
        <v>否</v>
      </c>
      <c r="G252" s="271" t="str">
        <f t="shared" si="10"/>
        <v>项</v>
      </c>
    </row>
    <row r="253" ht="38.1" customHeight="1" spans="1:7">
      <c r="A253" s="296" t="s">
        <v>3137</v>
      </c>
      <c r="B253" s="288" t="s">
        <v>3138</v>
      </c>
      <c r="C253" s="290"/>
      <c r="D253" s="290"/>
      <c r="E253" s="291" t="str">
        <f t="shared" si="12"/>
        <v/>
      </c>
      <c r="F253" s="287" t="str">
        <f t="shared" si="9"/>
        <v>否</v>
      </c>
      <c r="G253" s="271" t="str">
        <f t="shared" si="10"/>
        <v>款</v>
      </c>
    </row>
    <row r="254" ht="33" customHeight="1" spans="1:7">
      <c r="A254" s="296" t="s">
        <v>3139</v>
      </c>
      <c r="B254" s="288" t="s">
        <v>3140</v>
      </c>
      <c r="C254" s="290"/>
      <c r="D254" s="290"/>
      <c r="E254" s="291" t="str">
        <f t="shared" si="12"/>
        <v/>
      </c>
      <c r="F254" s="287" t="str">
        <f t="shared" si="9"/>
        <v>否</v>
      </c>
      <c r="G254" s="271" t="str">
        <f t="shared" si="10"/>
        <v>项</v>
      </c>
    </row>
    <row r="255" ht="30" customHeight="1" spans="1:7">
      <c r="A255" s="296" t="s">
        <v>3141</v>
      </c>
      <c r="B255" s="288" t="s">
        <v>3142</v>
      </c>
      <c r="C255" s="290"/>
      <c r="D255" s="290"/>
      <c r="E255" s="291" t="str">
        <f t="shared" si="12"/>
        <v/>
      </c>
      <c r="F255" s="287" t="str">
        <f t="shared" si="9"/>
        <v>否</v>
      </c>
      <c r="G255" s="271" t="str">
        <f t="shared" si="10"/>
        <v>项</v>
      </c>
    </row>
    <row r="256" ht="29" customHeight="1" spans="1:7">
      <c r="A256" s="296" t="s">
        <v>3143</v>
      </c>
      <c r="B256" s="288" t="s">
        <v>3144</v>
      </c>
      <c r="C256" s="290"/>
      <c r="D256" s="290"/>
      <c r="E256" s="291" t="str">
        <f t="shared" si="12"/>
        <v/>
      </c>
      <c r="F256" s="287" t="str">
        <f t="shared" si="9"/>
        <v>否</v>
      </c>
      <c r="G256" s="271" t="str">
        <f t="shared" si="10"/>
        <v>项</v>
      </c>
    </row>
    <row r="257" ht="19" customHeight="1" spans="1:7">
      <c r="A257" s="296" t="s">
        <v>3145</v>
      </c>
      <c r="B257" s="288" t="s">
        <v>3146</v>
      </c>
      <c r="C257" s="290"/>
      <c r="D257" s="290"/>
      <c r="E257" s="291" t="str">
        <f t="shared" si="12"/>
        <v/>
      </c>
      <c r="F257" s="287" t="str">
        <f t="shared" si="9"/>
        <v>否</v>
      </c>
      <c r="G257" s="271" t="str">
        <f t="shared" si="10"/>
        <v>项</v>
      </c>
    </row>
    <row r="258" ht="36" customHeight="1" spans="1:7">
      <c r="A258" s="296" t="s">
        <v>3147</v>
      </c>
      <c r="B258" s="288" t="s">
        <v>3148</v>
      </c>
      <c r="C258" s="290"/>
      <c r="D258" s="290"/>
      <c r="E258" s="291" t="str">
        <f t="shared" si="12"/>
        <v/>
      </c>
      <c r="F258" s="287" t="str">
        <f t="shared" si="9"/>
        <v>否</v>
      </c>
      <c r="G258" s="271" t="str">
        <f t="shared" si="10"/>
        <v>项</v>
      </c>
    </row>
    <row r="259" ht="25" customHeight="1" spans="1:7">
      <c r="A259" s="296" t="s">
        <v>3149</v>
      </c>
      <c r="B259" s="288" t="s">
        <v>3150</v>
      </c>
      <c r="C259" s="290"/>
      <c r="D259" s="290"/>
      <c r="E259" s="291" t="str">
        <f t="shared" si="12"/>
        <v/>
      </c>
      <c r="F259" s="287" t="str">
        <f t="shared" si="9"/>
        <v>否</v>
      </c>
      <c r="G259" s="271" t="str">
        <f t="shared" si="10"/>
        <v>项</v>
      </c>
    </row>
    <row r="260" ht="38.1" customHeight="1" spans="1:6">
      <c r="A260" s="283"/>
      <c r="B260" s="284"/>
      <c r="C260" s="285"/>
      <c r="D260" s="285"/>
      <c r="E260" s="291" t="str">
        <f t="shared" si="12"/>
        <v/>
      </c>
      <c r="F260" s="287" t="str">
        <f>IF(LEN(A260)=3,"是",IF(B260&lt;&gt;"",IF(SUM(C260:D260)&lt;&gt;0,"是","否"),"是"))</f>
        <v>是</v>
      </c>
    </row>
    <row r="261" ht="38.1" customHeight="1" spans="1:6">
      <c r="A261" s="297"/>
      <c r="B261" s="298" t="s">
        <v>3151</v>
      </c>
      <c r="C261" s="293">
        <f>SUM(C4,C20,C32,C43,C98,C122,C174,C178,C204,C221,C239)</f>
        <v>81647</v>
      </c>
      <c r="D261" s="293">
        <f>SUM(D4,D20,D32,D43,D98,D122,D174,D178,D204,D221,D239)</f>
        <v>15640</v>
      </c>
      <c r="E261" s="291">
        <f t="shared" si="12"/>
        <v>-0.808</v>
      </c>
      <c r="F261" s="287" t="str">
        <f t="shared" ref="F261:F269" si="13">IF(LEN(A261)=3,"是",IF(B261&lt;&gt;"",IF(SUM(C261:D261)&lt;&gt;0,"是","否"),"是"))</f>
        <v>是</v>
      </c>
    </row>
    <row r="262" ht="38.1" customHeight="1" spans="1:6">
      <c r="A262" s="340" t="s">
        <v>3152</v>
      </c>
      <c r="B262" s="300" t="s">
        <v>121</v>
      </c>
      <c r="C262" s="341"/>
      <c r="D262" s="341"/>
      <c r="E262" s="291" t="str">
        <f t="shared" si="12"/>
        <v/>
      </c>
      <c r="F262" s="287" t="str">
        <f t="shared" si="13"/>
        <v>是</v>
      </c>
    </row>
    <row r="263" ht="27" customHeight="1" spans="1:6">
      <c r="A263" s="340" t="s">
        <v>3153</v>
      </c>
      <c r="B263" s="342" t="s">
        <v>3154</v>
      </c>
      <c r="C263" s="341">
        <f>SUM(C264:C265)</f>
        <v>20</v>
      </c>
      <c r="D263" s="341"/>
      <c r="E263" s="291">
        <f t="shared" si="12"/>
        <v>-1</v>
      </c>
      <c r="F263" s="287" t="str">
        <f t="shared" si="13"/>
        <v>是</v>
      </c>
    </row>
    <row r="264" ht="42" customHeight="1" spans="1:7">
      <c r="A264" s="343" t="s">
        <v>3155</v>
      </c>
      <c r="B264" s="304" t="s">
        <v>3156</v>
      </c>
      <c r="C264" s="344">
        <v>20</v>
      </c>
      <c r="D264" s="345"/>
      <c r="E264" s="291">
        <f t="shared" si="12"/>
        <v>-1</v>
      </c>
      <c r="F264" s="287" t="str">
        <f t="shared" si="13"/>
        <v>是</v>
      </c>
      <c r="G264" s="267"/>
    </row>
    <row r="265" ht="32" customHeight="1" spans="1:7">
      <c r="A265" s="343" t="s">
        <v>3157</v>
      </c>
      <c r="B265" s="304" t="s">
        <v>3158</v>
      </c>
      <c r="C265" s="344"/>
      <c r="D265" s="345"/>
      <c r="E265" s="291" t="str">
        <f t="shared" si="12"/>
        <v/>
      </c>
      <c r="F265" s="287" t="str">
        <f t="shared" si="13"/>
        <v>否</v>
      </c>
      <c r="G265" s="267"/>
    </row>
    <row r="266" ht="38.1" customHeight="1" spans="1:6">
      <c r="A266" s="346" t="s">
        <v>3159</v>
      </c>
      <c r="B266" s="301" t="s">
        <v>3160</v>
      </c>
      <c r="C266" s="347">
        <v>13460</v>
      </c>
      <c r="D266" s="348">
        <v>10000</v>
      </c>
      <c r="E266" s="291">
        <f t="shared" si="12"/>
        <v>-0.257</v>
      </c>
      <c r="F266" s="287" t="str">
        <f t="shared" si="13"/>
        <v>是</v>
      </c>
    </row>
    <row r="267" ht="38.1" customHeight="1" spans="1:6">
      <c r="A267" s="346" t="s">
        <v>3161</v>
      </c>
      <c r="B267" s="301" t="s">
        <v>3162</v>
      </c>
      <c r="C267" s="347"/>
      <c r="D267" s="348"/>
      <c r="E267" s="291" t="str">
        <f t="shared" si="12"/>
        <v/>
      </c>
      <c r="F267" s="287" t="str">
        <f t="shared" si="13"/>
        <v>否</v>
      </c>
    </row>
    <row r="268" ht="38.1" customHeight="1" spans="1:6">
      <c r="A268" s="346" t="s">
        <v>3163</v>
      </c>
      <c r="B268" s="307" t="s">
        <v>3164</v>
      </c>
      <c r="C268" s="341"/>
      <c r="D268" s="349">
        <v>3420</v>
      </c>
      <c r="E268" s="291" t="str">
        <f t="shared" si="12"/>
        <v/>
      </c>
      <c r="F268" s="287" t="str">
        <f t="shared" si="13"/>
        <v>是</v>
      </c>
    </row>
    <row r="269" ht="38.1" customHeight="1" spans="1:6">
      <c r="A269" s="350"/>
      <c r="B269" s="309" t="s">
        <v>128</v>
      </c>
      <c r="C269" s="341">
        <f>C261+C263+C266</f>
        <v>95127</v>
      </c>
      <c r="D269" s="341">
        <f>D261+D263+D266+D268</f>
        <v>29060</v>
      </c>
      <c r="E269" s="291">
        <f t="shared" si="12"/>
        <v>-0.695</v>
      </c>
      <c r="F269" s="287" t="str">
        <f t="shared" si="13"/>
        <v>是</v>
      </c>
    </row>
    <row r="270" spans="3:3">
      <c r="C270" s="351"/>
    </row>
    <row r="272" spans="3:3">
      <c r="C272" s="351"/>
    </row>
    <row r="274" spans="3:3">
      <c r="C274" s="351"/>
    </row>
    <row r="275" spans="3:3">
      <c r="C275" s="351"/>
    </row>
    <row r="277" spans="3:3">
      <c r="C277" s="351"/>
    </row>
    <row r="278" spans="3:3">
      <c r="C278" s="351"/>
    </row>
    <row r="279" spans="3:3">
      <c r="C279" s="351"/>
    </row>
    <row r="280" spans="3:3">
      <c r="C280" s="351"/>
    </row>
    <row r="282" spans="3:3">
      <c r="C282" s="351"/>
    </row>
  </sheetData>
  <autoFilter ref="A3:G269">
    <filterColumn colId="5">
      <customFilters>
        <customFilter operator="equal" val="是"/>
      </customFilters>
    </filterColumn>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7"/>
  <sheetViews>
    <sheetView showGridLines="0" showZeros="0" view="pageBreakPreview" zoomScaleNormal="115" workbookViewId="0">
      <pane ySplit="3" topLeftCell="A27" activePane="bottomLeft" state="frozen"/>
      <selection/>
      <selection pane="bottomLeft" activeCell="I46" sqref="I46"/>
    </sheetView>
  </sheetViews>
  <sheetFormatPr defaultColWidth="9" defaultRowHeight="15.6" outlineLevelCol="5"/>
  <cols>
    <col min="1" max="1" width="15" style="141" customWidth="1"/>
    <col min="2" max="2" width="50.75" style="141" customWidth="1"/>
    <col min="3" max="4" width="20.6296296296296" style="141" customWidth="1"/>
    <col min="5" max="5" width="20.6296296296296" style="313" customWidth="1"/>
    <col min="6" max="6" width="3.75" style="141" customWidth="1"/>
    <col min="7" max="16384" width="9" style="141"/>
  </cols>
  <sheetData>
    <row r="1" ht="45" customHeight="1" spans="1:6">
      <c r="A1" s="143"/>
      <c r="B1" s="314" t="s">
        <v>3165</v>
      </c>
      <c r="C1" s="314"/>
      <c r="D1" s="314"/>
      <c r="E1" s="314"/>
      <c r="F1" s="143"/>
    </row>
    <row r="2" s="311" customFormat="1" ht="20.1" customHeight="1" spans="1:6">
      <c r="A2" s="315"/>
      <c r="B2" s="316"/>
      <c r="C2" s="317"/>
      <c r="D2" s="316"/>
      <c r="E2" s="318" t="s">
        <v>2</v>
      </c>
      <c r="F2" s="315"/>
    </row>
    <row r="3" s="312" customFormat="1" ht="45" customHeight="1" spans="1:6">
      <c r="A3" s="319" t="s">
        <v>3</v>
      </c>
      <c r="B3" s="320" t="s">
        <v>4</v>
      </c>
      <c r="C3" s="254" t="s">
        <v>130</v>
      </c>
      <c r="D3" s="254" t="s">
        <v>6</v>
      </c>
      <c r="E3" s="254" t="s">
        <v>131</v>
      </c>
      <c r="F3" s="321" t="s">
        <v>8</v>
      </c>
    </row>
    <row r="4" s="312" customFormat="1" ht="36" customHeight="1" spans="1:6">
      <c r="A4" s="289" t="s">
        <v>2646</v>
      </c>
      <c r="B4" s="284" t="s">
        <v>2647</v>
      </c>
      <c r="C4" s="293"/>
      <c r="D4" s="293"/>
      <c r="E4" s="294"/>
      <c r="F4" s="322" t="str">
        <f t="shared" ref="F4:F29" si="0">IF(LEN(A4)=7,"是",IF(B4&lt;&gt;"",IF(SUM(C4:D4)&lt;&gt;0,"是","否"),"是"))</f>
        <v>是</v>
      </c>
    </row>
    <row r="5" ht="36" customHeight="1" spans="1:6">
      <c r="A5" s="289" t="s">
        <v>2648</v>
      </c>
      <c r="B5" s="284" t="s">
        <v>2649</v>
      </c>
      <c r="C5" s="293"/>
      <c r="D5" s="293"/>
      <c r="E5" s="294"/>
      <c r="F5" s="322" t="str">
        <f t="shared" si="0"/>
        <v>是</v>
      </c>
    </row>
    <row r="6" ht="36" customHeight="1" spans="1:6">
      <c r="A6" s="289" t="s">
        <v>2650</v>
      </c>
      <c r="B6" s="284" t="s">
        <v>2651</v>
      </c>
      <c r="C6" s="293"/>
      <c r="D6" s="293"/>
      <c r="E6" s="294"/>
      <c r="F6" s="322" t="str">
        <f t="shared" si="0"/>
        <v>是</v>
      </c>
    </row>
    <row r="7" ht="36" customHeight="1" spans="1:6">
      <c r="A7" s="289" t="s">
        <v>2652</v>
      </c>
      <c r="B7" s="284" t="s">
        <v>2653</v>
      </c>
      <c r="C7" s="293"/>
      <c r="D7" s="293"/>
      <c r="E7" s="294"/>
      <c r="F7" s="322" t="str">
        <f t="shared" si="0"/>
        <v>是</v>
      </c>
    </row>
    <row r="8" ht="36" customHeight="1" spans="1:6">
      <c r="A8" s="289" t="s">
        <v>2654</v>
      </c>
      <c r="B8" s="284" t="s">
        <v>2655</v>
      </c>
      <c r="C8" s="293"/>
      <c r="D8" s="293"/>
      <c r="E8" s="294"/>
      <c r="F8" s="322" t="str">
        <f t="shared" si="0"/>
        <v>是</v>
      </c>
    </row>
    <row r="9" ht="36" customHeight="1" spans="1:6">
      <c r="A9" s="289" t="s">
        <v>2656</v>
      </c>
      <c r="B9" s="284" t="s">
        <v>2657</v>
      </c>
      <c r="C9" s="293"/>
      <c r="D9" s="293"/>
      <c r="E9" s="294"/>
      <c r="F9" s="322" t="str">
        <f t="shared" si="0"/>
        <v>是</v>
      </c>
    </row>
    <row r="10" ht="36" customHeight="1" spans="1:6">
      <c r="A10" s="289" t="s">
        <v>2658</v>
      </c>
      <c r="B10" s="284" t="s">
        <v>2659</v>
      </c>
      <c r="C10" s="293">
        <v>12298</v>
      </c>
      <c r="D10" s="293">
        <v>15800</v>
      </c>
      <c r="E10" s="294">
        <f>(D10-C10)/C10</f>
        <v>0.285</v>
      </c>
      <c r="F10" s="322" t="str">
        <f t="shared" si="0"/>
        <v>是</v>
      </c>
    </row>
    <row r="11" ht="36" hidden="1" customHeight="1" spans="1:6">
      <c r="A11" s="289" t="s">
        <v>2660</v>
      </c>
      <c r="B11" s="288" t="s">
        <v>2661</v>
      </c>
      <c r="C11" s="290">
        <v>0</v>
      </c>
      <c r="D11" s="290"/>
      <c r="E11" s="323" t="str">
        <f>IF(C11&gt;0,D11/C11-1,IF(C11&lt;0,-(D11/C11-1),""))</f>
        <v/>
      </c>
      <c r="F11" s="137" t="str">
        <f t="shared" si="0"/>
        <v>否</v>
      </c>
    </row>
    <row r="12" ht="36" hidden="1" customHeight="1" spans="1:6">
      <c r="A12" s="289" t="s">
        <v>2662</v>
      </c>
      <c r="B12" s="288" t="s">
        <v>2663</v>
      </c>
      <c r="C12" s="290">
        <v>0</v>
      </c>
      <c r="D12" s="290"/>
      <c r="E12" s="323" t="str">
        <f>IF(C12&gt;0,D12/C12-1,IF(C12&lt;0,-(D12/C12-1),""))</f>
        <v/>
      </c>
      <c r="F12" s="322" t="str">
        <f t="shared" si="0"/>
        <v>否</v>
      </c>
    </row>
    <row r="13" ht="36" hidden="1" customHeight="1" spans="1:6">
      <c r="A13" s="289" t="s">
        <v>2664</v>
      </c>
      <c r="B13" s="288" t="s">
        <v>2665</v>
      </c>
      <c r="C13" s="290">
        <v>0</v>
      </c>
      <c r="D13" s="290"/>
      <c r="E13" s="323" t="str">
        <f>IF(C13&gt;0,D13/C13-1,IF(C13&lt;0,-(D13/C13-1),""))</f>
        <v/>
      </c>
      <c r="F13" s="322" t="str">
        <f t="shared" si="0"/>
        <v>否</v>
      </c>
    </row>
    <row r="14" ht="36" hidden="1" customHeight="1" spans="1:6">
      <c r="A14" s="289" t="s">
        <v>2666</v>
      </c>
      <c r="B14" s="288" t="s">
        <v>2667</v>
      </c>
      <c r="C14" s="290">
        <v>0</v>
      </c>
      <c r="D14" s="290"/>
      <c r="E14" s="323" t="str">
        <f>IF(C14&gt;0,D14/C14-1,IF(C14&lt;0,-(D14/C14-1),""))</f>
        <v/>
      </c>
      <c r="F14" s="322" t="str">
        <f t="shared" si="0"/>
        <v>否</v>
      </c>
    </row>
    <row r="15" ht="36" customHeight="1" spans="1:6">
      <c r="A15" s="289" t="s">
        <v>2668</v>
      </c>
      <c r="B15" s="288" t="s">
        <v>2669</v>
      </c>
      <c r="C15" s="290">
        <v>11572</v>
      </c>
      <c r="D15" s="290">
        <v>15800</v>
      </c>
      <c r="E15" s="294">
        <f>(D15-C15)/C15</f>
        <v>0.365</v>
      </c>
      <c r="F15" s="322" t="str">
        <f t="shared" si="0"/>
        <v>是</v>
      </c>
    </row>
    <row r="16" ht="36" customHeight="1" spans="1:6">
      <c r="A16" s="324" t="s">
        <v>2670</v>
      </c>
      <c r="B16" s="325" t="s">
        <v>2671</v>
      </c>
      <c r="C16" s="293"/>
      <c r="D16" s="293"/>
      <c r="E16" s="294"/>
      <c r="F16" s="322" t="str">
        <f t="shared" si="0"/>
        <v>是</v>
      </c>
    </row>
    <row r="17" ht="36" customHeight="1" spans="1:6">
      <c r="A17" s="324" t="s">
        <v>2672</v>
      </c>
      <c r="B17" s="325" t="s">
        <v>2673</v>
      </c>
      <c r="C17" s="293"/>
      <c r="D17" s="293"/>
      <c r="E17" s="294"/>
      <c r="F17" s="322" t="str">
        <f t="shared" si="0"/>
        <v>是</v>
      </c>
    </row>
    <row r="18" ht="36" customHeight="1" spans="1:6">
      <c r="A18" s="324" t="s">
        <v>2674</v>
      </c>
      <c r="B18" s="184" t="s">
        <v>2675</v>
      </c>
      <c r="C18" s="290"/>
      <c r="D18" s="290"/>
      <c r="E18" s="294"/>
      <c r="F18" s="322" t="str">
        <f t="shared" si="0"/>
        <v>否</v>
      </c>
    </row>
    <row r="19" ht="36" customHeight="1" spans="1:6">
      <c r="A19" s="324" t="s">
        <v>2676</v>
      </c>
      <c r="B19" s="184" t="s">
        <v>2677</v>
      </c>
      <c r="C19" s="290"/>
      <c r="D19" s="290"/>
      <c r="E19" s="294"/>
      <c r="F19" s="322" t="str">
        <f t="shared" si="0"/>
        <v>否</v>
      </c>
    </row>
    <row r="20" ht="36" customHeight="1" spans="1:6">
      <c r="A20" s="324" t="s">
        <v>2678</v>
      </c>
      <c r="B20" s="325" t="s">
        <v>2679</v>
      </c>
      <c r="C20" s="293">
        <v>1182</v>
      </c>
      <c r="D20" s="293">
        <v>1200</v>
      </c>
      <c r="E20" s="294">
        <f>(D20-C20)/C20</f>
        <v>0.015</v>
      </c>
      <c r="F20" s="322" t="str">
        <f t="shared" si="0"/>
        <v>是</v>
      </c>
    </row>
    <row r="21" ht="36" customHeight="1" spans="1:6">
      <c r="A21" s="324" t="s">
        <v>2680</v>
      </c>
      <c r="B21" s="325" t="s">
        <v>2681</v>
      </c>
      <c r="C21" s="293"/>
      <c r="D21" s="293"/>
      <c r="E21" s="294"/>
      <c r="F21" s="322" t="str">
        <f t="shared" si="0"/>
        <v>是</v>
      </c>
    </row>
    <row r="22" ht="36" customHeight="1" spans="1:6">
      <c r="A22" s="324" t="s">
        <v>2682</v>
      </c>
      <c r="B22" s="325" t="s">
        <v>2683</v>
      </c>
      <c r="C22" s="293"/>
      <c r="D22" s="293"/>
      <c r="E22" s="294"/>
      <c r="F22" s="322" t="str">
        <f t="shared" si="0"/>
        <v>是</v>
      </c>
    </row>
    <row r="23" ht="36" customHeight="1" spans="1:6">
      <c r="A23" s="289" t="s">
        <v>2684</v>
      </c>
      <c r="B23" s="284" t="s">
        <v>2685</v>
      </c>
      <c r="C23" s="293"/>
      <c r="D23" s="293"/>
      <c r="E23" s="294"/>
      <c r="F23" s="322" t="str">
        <f t="shared" si="0"/>
        <v>是</v>
      </c>
    </row>
    <row r="24" ht="36" customHeight="1" spans="1:6">
      <c r="A24" s="289" t="s">
        <v>2686</v>
      </c>
      <c r="B24" s="284" t="s">
        <v>2687</v>
      </c>
      <c r="C24" s="293">
        <v>251</v>
      </c>
      <c r="D24" s="293">
        <v>300</v>
      </c>
      <c r="E24" s="294">
        <f>(D24-C24)/C24</f>
        <v>0.195</v>
      </c>
      <c r="F24" s="322" t="str">
        <f t="shared" si="0"/>
        <v>是</v>
      </c>
    </row>
    <row r="25" ht="36" customHeight="1" spans="1:6">
      <c r="A25" s="289" t="s">
        <v>2688</v>
      </c>
      <c r="B25" s="284" t="s">
        <v>2689</v>
      </c>
      <c r="C25" s="293"/>
      <c r="D25" s="293"/>
      <c r="E25" s="294"/>
      <c r="F25" s="322" t="str">
        <f t="shared" si="0"/>
        <v>是</v>
      </c>
    </row>
    <row r="26" ht="36" customHeight="1" spans="1:6">
      <c r="A26" s="289" t="s">
        <v>2690</v>
      </c>
      <c r="B26" s="284" t="s">
        <v>2691</v>
      </c>
      <c r="C26" s="293"/>
      <c r="D26" s="293"/>
      <c r="E26" s="294"/>
      <c r="F26" s="322" t="str">
        <f t="shared" si="0"/>
        <v>是</v>
      </c>
    </row>
    <row r="27" ht="36" customHeight="1" spans="1:6">
      <c r="A27" s="289" t="s">
        <v>2692</v>
      </c>
      <c r="B27" s="284" t="s">
        <v>2693</v>
      </c>
      <c r="C27" s="293">
        <v>5038</v>
      </c>
      <c r="D27" s="293">
        <v>8000</v>
      </c>
      <c r="E27" s="294">
        <f>(D27-C27)/C27</f>
        <v>0.588</v>
      </c>
      <c r="F27" s="322" t="str">
        <f t="shared" si="0"/>
        <v>是</v>
      </c>
    </row>
    <row r="28" ht="36" customHeight="1" spans="1:6">
      <c r="A28" s="289"/>
      <c r="B28" s="288"/>
      <c r="C28" s="290"/>
      <c r="D28" s="290"/>
      <c r="E28" s="294"/>
      <c r="F28" s="137" t="str">
        <f t="shared" si="0"/>
        <v>是</v>
      </c>
    </row>
    <row r="29" ht="36" customHeight="1" spans="1:6">
      <c r="A29" s="297"/>
      <c r="B29" s="298" t="s">
        <v>3166</v>
      </c>
      <c r="C29" s="293">
        <f>SUM(C4:C10,C16,C17,C20,C21,C22,C23,C24,C25,C26,C27)</f>
        <v>18769</v>
      </c>
      <c r="D29" s="293">
        <f>SUM(D4:D10,D16,D17,D20,D21,D22,D23,D24,D25,D26,D27)</f>
        <v>25300</v>
      </c>
      <c r="E29" s="294">
        <f>(D29-C29)/C29</f>
        <v>0.348</v>
      </c>
      <c r="F29" s="137" t="str">
        <f t="shared" si="0"/>
        <v>是</v>
      </c>
    </row>
    <row r="30" ht="36" customHeight="1" spans="1:6">
      <c r="A30" s="326">
        <v>105</v>
      </c>
      <c r="B30" s="327" t="s">
        <v>2695</v>
      </c>
      <c r="C30" s="328">
        <v>71800</v>
      </c>
      <c r="D30" s="328"/>
      <c r="E30" s="294">
        <f>(D30-C30)/C30</f>
        <v>-1</v>
      </c>
      <c r="F30" s="137" t="str">
        <f t="shared" ref="F30:F37" si="1">IF(LEN(A30)=7,"是",IF(B30&lt;&gt;"",IF(SUM(C30:D30)&lt;&gt;0,"是","否"),"是"))</f>
        <v>是</v>
      </c>
    </row>
    <row r="31" ht="36" customHeight="1" spans="1:6">
      <c r="A31" s="326">
        <v>110</v>
      </c>
      <c r="B31" s="327" t="s">
        <v>61</v>
      </c>
      <c r="C31" s="328">
        <f>C32</f>
        <v>4558</v>
      </c>
      <c r="D31" s="328">
        <f>D32</f>
        <v>3760</v>
      </c>
      <c r="E31" s="294">
        <f>(D31-C31)/C31</f>
        <v>-0.175</v>
      </c>
      <c r="F31" s="137" t="str">
        <f t="shared" si="1"/>
        <v>是</v>
      </c>
    </row>
    <row r="32" ht="36" customHeight="1" spans="1:6">
      <c r="A32" s="329">
        <v>11004</v>
      </c>
      <c r="B32" s="330" t="s">
        <v>3167</v>
      </c>
      <c r="C32" s="331">
        <f>SUM(C33:C34)</f>
        <v>4558</v>
      </c>
      <c r="D32" s="331">
        <f>SUM(D33:D34)</f>
        <v>3760</v>
      </c>
      <c r="E32" s="294">
        <f>(D32-C32)/C32</f>
        <v>-0.175</v>
      </c>
      <c r="F32" s="137" t="str">
        <f t="shared" si="1"/>
        <v>是</v>
      </c>
    </row>
    <row r="33" ht="36" customHeight="1" spans="1:6">
      <c r="A33" s="329">
        <v>1100401</v>
      </c>
      <c r="B33" s="330" t="s">
        <v>2697</v>
      </c>
      <c r="C33" s="331">
        <v>4558</v>
      </c>
      <c r="D33" s="331">
        <v>3760</v>
      </c>
      <c r="E33" s="294">
        <f>(D33-C33)/C33</f>
        <v>-0.175</v>
      </c>
      <c r="F33" s="137" t="str">
        <f t="shared" si="1"/>
        <v>是</v>
      </c>
    </row>
    <row r="34" ht="36" customHeight="1" spans="1:6">
      <c r="A34" s="329">
        <v>1100402</v>
      </c>
      <c r="B34" s="330" t="s">
        <v>3168</v>
      </c>
      <c r="C34" s="88"/>
      <c r="D34" s="331"/>
      <c r="E34" s="294"/>
      <c r="F34" s="137" t="str">
        <f t="shared" si="1"/>
        <v>是</v>
      </c>
    </row>
    <row r="35" ht="36" customHeight="1" spans="1:6">
      <c r="A35" s="329">
        <v>11008</v>
      </c>
      <c r="B35" s="330" t="s">
        <v>64</v>
      </c>
      <c r="C35" s="331"/>
      <c r="D35" s="332"/>
      <c r="E35" s="294"/>
      <c r="F35" s="137" t="str">
        <f t="shared" si="1"/>
        <v>否</v>
      </c>
    </row>
    <row r="36" ht="36" hidden="1" customHeight="1" spans="1:6">
      <c r="A36" s="333">
        <v>11009</v>
      </c>
      <c r="B36" s="334" t="s">
        <v>65</v>
      </c>
      <c r="C36" s="335"/>
      <c r="D36" s="335"/>
      <c r="E36" s="336"/>
      <c r="F36" s="137" t="str">
        <f t="shared" si="1"/>
        <v>否</v>
      </c>
    </row>
    <row r="37" ht="36" customHeight="1" spans="1:6">
      <c r="A37" s="337"/>
      <c r="B37" s="338" t="s">
        <v>68</v>
      </c>
      <c r="C37" s="328">
        <f>C29+C30+C31</f>
        <v>95127</v>
      </c>
      <c r="D37" s="328">
        <f>D29+D30+D31</f>
        <v>29060</v>
      </c>
      <c r="E37" s="294">
        <f>(D37-C37)/C37</f>
        <v>-0.695</v>
      </c>
      <c r="F37" s="137" t="str">
        <f t="shared" si="1"/>
        <v>是</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194" activePane="bottomLeft" state="frozen"/>
      <selection/>
      <selection pane="bottomLeft" activeCell="H201" sqref="H201"/>
    </sheetView>
  </sheetViews>
  <sheetFormatPr defaultColWidth="9" defaultRowHeight="15.6" outlineLevelCol="6"/>
  <cols>
    <col min="1" max="1" width="13.5" style="267" customWidth="1"/>
    <col min="2" max="2" width="50.75" style="267" customWidth="1"/>
    <col min="3" max="4" width="20.6296296296296" style="268" customWidth="1"/>
    <col min="5" max="5" width="20.6296296296296" style="269" customWidth="1"/>
    <col min="6" max="6" width="3.75" style="270" customWidth="1"/>
    <col min="7" max="16384" width="9" style="267"/>
  </cols>
  <sheetData>
    <row r="1" ht="45" customHeight="1" spans="1:7">
      <c r="A1" s="271"/>
      <c r="B1" s="272" t="s">
        <v>3169</v>
      </c>
      <c r="C1" s="272"/>
      <c r="D1" s="272"/>
      <c r="E1" s="272"/>
      <c r="F1" s="273"/>
      <c r="G1" s="271"/>
    </row>
    <row r="2" s="264" customFormat="1" ht="20.1" customHeight="1" spans="1:7">
      <c r="A2" s="274"/>
      <c r="B2" s="275"/>
      <c r="C2" s="275"/>
      <c r="D2" s="275"/>
      <c r="E2" s="276" t="s">
        <v>2</v>
      </c>
      <c r="F2" s="277"/>
      <c r="G2" s="274"/>
    </row>
    <row r="3" s="265" customFormat="1" ht="45" customHeight="1" spans="1:7">
      <c r="A3" s="278" t="s">
        <v>3</v>
      </c>
      <c r="B3" s="279" t="s">
        <v>4</v>
      </c>
      <c r="C3" s="280" t="s">
        <v>130</v>
      </c>
      <c r="D3" s="280" t="s">
        <v>6</v>
      </c>
      <c r="E3" s="280" t="s">
        <v>131</v>
      </c>
      <c r="F3" s="281" t="s">
        <v>8</v>
      </c>
      <c r="G3" s="282" t="s">
        <v>3170</v>
      </c>
    </row>
    <row r="4" ht="36" customHeight="1" spans="1:7">
      <c r="A4" s="283" t="s">
        <v>82</v>
      </c>
      <c r="B4" s="284" t="s">
        <v>2700</v>
      </c>
      <c r="C4" s="285">
        <f>C5</f>
        <v>40</v>
      </c>
      <c r="D4" s="285"/>
      <c r="E4" s="286">
        <f>(D4-C4)/C4</f>
        <v>-1</v>
      </c>
      <c r="F4" s="287" t="str">
        <f t="shared" ref="F4:F67" si="0">IF(LEN(A4)=3,"是",IF(B4&lt;&gt;"",IF(SUM(C4:D4)&lt;&gt;0,"是","否"),"是"))</f>
        <v>是</v>
      </c>
      <c r="G4" s="271" t="str">
        <f t="shared" ref="G4:G67" si="1">IF(LEN(A4)=3,"类",IF(LEN(A4)=5,"款","项"))</f>
        <v>类</v>
      </c>
    </row>
    <row r="5" ht="36" customHeight="1" spans="1:7">
      <c r="A5" s="283" t="s">
        <v>2701</v>
      </c>
      <c r="B5" s="288" t="s">
        <v>2702</v>
      </c>
      <c r="C5" s="285">
        <v>40</v>
      </c>
      <c r="D5" s="285"/>
      <c r="E5" s="286">
        <f>(D5-C5)/C5</f>
        <v>-1</v>
      </c>
      <c r="F5" s="287" t="str">
        <f t="shared" si="0"/>
        <v>是</v>
      </c>
      <c r="G5" s="271" t="str">
        <f t="shared" si="1"/>
        <v>款</v>
      </c>
    </row>
    <row r="6" ht="36" customHeight="1" spans="1:7">
      <c r="A6" s="289" t="s">
        <v>2703</v>
      </c>
      <c r="B6" s="288" t="s">
        <v>2704</v>
      </c>
      <c r="C6" s="290"/>
      <c r="D6" s="290"/>
      <c r="E6" s="291" t="str">
        <f t="shared" ref="E6:E67" si="2">IF(C6&gt;0,D6/C6-1,IF(C6&lt;0,-(D6/C6-1),""))</f>
        <v/>
      </c>
      <c r="F6" s="287" t="str">
        <f t="shared" si="0"/>
        <v>否</v>
      </c>
      <c r="G6" s="271" t="str">
        <f t="shared" si="1"/>
        <v>项</v>
      </c>
    </row>
    <row r="7" ht="36" customHeight="1" spans="1:7">
      <c r="A7" s="289" t="s">
        <v>2705</v>
      </c>
      <c r="B7" s="288" t="s">
        <v>2706</v>
      </c>
      <c r="C7" s="290"/>
      <c r="D7" s="290"/>
      <c r="E7" s="291" t="str">
        <f t="shared" si="2"/>
        <v/>
      </c>
      <c r="F7" s="287" t="str">
        <f t="shared" si="0"/>
        <v>否</v>
      </c>
      <c r="G7" s="271" t="str">
        <f t="shared" si="1"/>
        <v>项</v>
      </c>
    </row>
    <row r="8" ht="36" customHeight="1" spans="1:7">
      <c r="A8" s="289" t="s">
        <v>2707</v>
      </c>
      <c r="B8" s="288" t="s">
        <v>2708</v>
      </c>
      <c r="C8" s="292"/>
      <c r="D8" s="292"/>
      <c r="E8" s="286"/>
      <c r="F8" s="287" t="str">
        <f t="shared" si="0"/>
        <v>否</v>
      </c>
      <c r="G8" s="271" t="str">
        <f t="shared" si="1"/>
        <v>项</v>
      </c>
    </row>
    <row r="9" ht="36" customHeight="1" spans="1:7">
      <c r="A9" s="289" t="s">
        <v>2709</v>
      </c>
      <c r="B9" s="288" t="s">
        <v>2710</v>
      </c>
      <c r="C9" s="290"/>
      <c r="D9" s="290"/>
      <c r="E9" s="291" t="str">
        <f t="shared" si="2"/>
        <v/>
      </c>
      <c r="F9" s="287" t="str">
        <f t="shared" si="0"/>
        <v>否</v>
      </c>
      <c r="G9" s="271" t="str">
        <f t="shared" si="1"/>
        <v>项</v>
      </c>
    </row>
    <row r="10" ht="36" customHeight="1" spans="1:7">
      <c r="A10" s="289" t="s">
        <v>2711</v>
      </c>
      <c r="B10" s="288" t="s">
        <v>2712</v>
      </c>
      <c r="C10" s="292"/>
      <c r="D10" s="292"/>
      <c r="E10" s="286"/>
      <c r="F10" s="287" t="str">
        <f t="shared" si="0"/>
        <v>否</v>
      </c>
      <c r="G10" s="271" t="str">
        <f t="shared" si="1"/>
        <v>项</v>
      </c>
    </row>
    <row r="11" ht="36" customHeight="1" spans="1:7">
      <c r="A11" s="283" t="s">
        <v>2713</v>
      </c>
      <c r="B11" s="284" t="s">
        <v>2714</v>
      </c>
      <c r="C11" s="293">
        <f>SUM(C12:C16)</f>
        <v>0</v>
      </c>
      <c r="D11" s="293">
        <f>SUM(D12:D16)</f>
        <v>0</v>
      </c>
      <c r="E11" s="294" t="str">
        <f t="shared" si="2"/>
        <v/>
      </c>
      <c r="F11" s="287" t="str">
        <f t="shared" si="0"/>
        <v>否</v>
      </c>
      <c r="G11" s="271" t="str">
        <f t="shared" si="1"/>
        <v>款</v>
      </c>
    </row>
    <row r="12" ht="36" customHeight="1" spans="1:7">
      <c r="A12" s="289" t="s">
        <v>2715</v>
      </c>
      <c r="B12" s="288" t="s">
        <v>2716</v>
      </c>
      <c r="C12" s="290"/>
      <c r="D12" s="290"/>
      <c r="E12" s="291" t="str">
        <f t="shared" si="2"/>
        <v/>
      </c>
      <c r="F12" s="287" t="str">
        <f t="shared" si="0"/>
        <v>否</v>
      </c>
      <c r="G12" s="271" t="str">
        <f t="shared" si="1"/>
        <v>项</v>
      </c>
    </row>
    <row r="13" ht="36" customHeight="1" spans="1:7">
      <c r="A13" s="289" t="s">
        <v>2717</v>
      </c>
      <c r="B13" s="288" t="s">
        <v>2718</v>
      </c>
      <c r="C13" s="290"/>
      <c r="D13" s="290"/>
      <c r="E13" s="291" t="str">
        <f t="shared" si="2"/>
        <v/>
      </c>
      <c r="F13" s="287" t="str">
        <f t="shared" si="0"/>
        <v>否</v>
      </c>
      <c r="G13" s="271" t="str">
        <f t="shared" si="1"/>
        <v>项</v>
      </c>
    </row>
    <row r="14" ht="36" customHeight="1" spans="1:7">
      <c r="A14" s="289" t="s">
        <v>2719</v>
      </c>
      <c r="B14" s="288" t="s">
        <v>2720</v>
      </c>
      <c r="C14" s="290"/>
      <c r="D14" s="290"/>
      <c r="E14" s="291" t="str">
        <f t="shared" si="2"/>
        <v/>
      </c>
      <c r="F14" s="287" t="str">
        <f t="shared" si="0"/>
        <v>否</v>
      </c>
      <c r="G14" s="271" t="str">
        <f t="shared" si="1"/>
        <v>项</v>
      </c>
    </row>
    <row r="15" ht="36" customHeight="1" spans="1:7">
      <c r="A15" s="289" t="s">
        <v>2721</v>
      </c>
      <c r="B15" s="288" t="s">
        <v>2722</v>
      </c>
      <c r="C15" s="290"/>
      <c r="D15" s="290"/>
      <c r="E15" s="291" t="str">
        <f t="shared" si="2"/>
        <v/>
      </c>
      <c r="F15" s="287" t="str">
        <f t="shared" si="0"/>
        <v>否</v>
      </c>
      <c r="G15" s="271" t="str">
        <f t="shared" si="1"/>
        <v>项</v>
      </c>
    </row>
    <row r="16" ht="36" customHeight="1" spans="1:7">
      <c r="A16" s="289" t="s">
        <v>2723</v>
      </c>
      <c r="B16" s="288" t="s">
        <v>2724</v>
      </c>
      <c r="C16" s="290"/>
      <c r="D16" s="290"/>
      <c r="E16" s="291" t="str">
        <f t="shared" si="2"/>
        <v/>
      </c>
      <c r="F16" s="287" t="str">
        <f t="shared" si="0"/>
        <v>否</v>
      </c>
      <c r="G16" s="271" t="str">
        <f t="shared" si="1"/>
        <v>项</v>
      </c>
    </row>
    <row r="17" ht="36" customHeight="1" spans="1:7">
      <c r="A17" s="283" t="s">
        <v>2725</v>
      </c>
      <c r="B17" s="284" t="s">
        <v>2726</v>
      </c>
      <c r="C17" s="293">
        <f>SUM(C18:C19)</f>
        <v>0</v>
      </c>
      <c r="D17" s="293">
        <f>SUM(D18:D19)</f>
        <v>0</v>
      </c>
      <c r="E17" s="294" t="str">
        <f t="shared" si="2"/>
        <v/>
      </c>
      <c r="F17" s="287" t="str">
        <f t="shared" si="0"/>
        <v>否</v>
      </c>
      <c r="G17" s="271" t="str">
        <f t="shared" si="1"/>
        <v>款</v>
      </c>
    </row>
    <row r="18" ht="36" customHeight="1" spans="1:7">
      <c r="A18" s="289" t="s">
        <v>2727</v>
      </c>
      <c r="B18" s="288" t="s">
        <v>2728</v>
      </c>
      <c r="C18" s="290"/>
      <c r="D18" s="290"/>
      <c r="E18" s="291" t="str">
        <f t="shared" si="2"/>
        <v/>
      </c>
      <c r="F18" s="287" t="str">
        <f t="shared" si="0"/>
        <v>否</v>
      </c>
      <c r="G18" s="271" t="str">
        <f t="shared" si="1"/>
        <v>项</v>
      </c>
    </row>
    <row r="19" ht="36" customHeight="1" spans="1:7">
      <c r="A19" s="289" t="s">
        <v>2729</v>
      </c>
      <c r="B19" s="288" t="s">
        <v>2730</v>
      </c>
      <c r="C19" s="290"/>
      <c r="D19" s="290"/>
      <c r="E19" s="291" t="str">
        <f t="shared" si="2"/>
        <v/>
      </c>
      <c r="F19" s="287" t="str">
        <f t="shared" si="0"/>
        <v>否</v>
      </c>
      <c r="G19" s="271" t="str">
        <f t="shared" si="1"/>
        <v>项</v>
      </c>
    </row>
    <row r="20" ht="36" customHeight="1" spans="1:7">
      <c r="A20" s="283" t="s">
        <v>84</v>
      </c>
      <c r="B20" s="284" t="s">
        <v>2731</v>
      </c>
      <c r="C20" s="285">
        <v>706</v>
      </c>
      <c r="D20" s="285">
        <v>249</v>
      </c>
      <c r="E20" s="286">
        <f>(D20-C20)/C20</f>
        <v>-0.647</v>
      </c>
      <c r="F20" s="287" t="str">
        <f t="shared" si="0"/>
        <v>是</v>
      </c>
      <c r="G20" s="271" t="str">
        <f t="shared" si="1"/>
        <v>类</v>
      </c>
    </row>
    <row r="21" ht="36" customHeight="1" spans="1:7">
      <c r="A21" s="283" t="s">
        <v>2732</v>
      </c>
      <c r="B21" s="284" t="s">
        <v>2733</v>
      </c>
      <c r="C21" s="293">
        <f>SUM(C22:C24)</f>
        <v>0</v>
      </c>
      <c r="D21" s="293">
        <f>SUM(D22:D24)</f>
        <v>0</v>
      </c>
      <c r="E21" s="294" t="str">
        <f t="shared" si="2"/>
        <v/>
      </c>
      <c r="F21" s="287" t="str">
        <f t="shared" si="0"/>
        <v>否</v>
      </c>
      <c r="G21" s="271" t="str">
        <f t="shared" si="1"/>
        <v>款</v>
      </c>
    </row>
    <row r="22" ht="36" customHeight="1" spans="1:7">
      <c r="A22" s="289" t="s">
        <v>2734</v>
      </c>
      <c r="B22" s="288" t="s">
        <v>2735</v>
      </c>
      <c r="C22" s="290"/>
      <c r="D22" s="290"/>
      <c r="E22" s="291" t="str">
        <f t="shared" si="2"/>
        <v/>
      </c>
      <c r="F22" s="287" t="str">
        <f t="shared" si="0"/>
        <v>否</v>
      </c>
      <c r="G22" s="271" t="str">
        <f t="shared" si="1"/>
        <v>项</v>
      </c>
    </row>
    <row r="23" ht="36" customHeight="1" spans="1:7">
      <c r="A23" s="289" t="s">
        <v>2736</v>
      </c>
      <c r="B23" s="288" t="s">
        <v>2737</v>
      </c>
      <c r="C23" s="290"/>
      <c r="D23" s="290"/>
      <c r="E23" s="291" t="str">
        <f t="shared" si="2"/>
        <v/>
      </c>
      <c r="F23" s="287" t="str">
        <f t="shared" si="0"/>
        <v>否</v>
      </c>
      <c r="G23" s="271" t="str">
        <f t="shared" si="1"/>
        <v>项</v>
      </c>
    </row>
    <row r="24" ht="36" customHeight="1" spans="1:7">
      <c r="A24" s="289" t="s">
        <v>2738</v>
      </c>
      <c r="B24" s="288" t="s">
        <v>2739</v>
      </c>
      <c r="C24" s="290"/>
      <c r="D24" s="290"/>
      <c r="E24" s="291" t="str">
        <f t="shared" si="2"/>
        <v/>
      </c>
      <c r="F24" s="287" t="str">
        <f t="shared" si="0"/>
        <v>否</v>
      </c>
      <c r="G24" s="271" t="str">
        <f t="shared" si="1"/>
        <v>项</v>
      </c>
    </row>
    <row r="25" ht="36" customHeight="1" spans="1:7">
      <c r="A25" s="283" t="s">
        <v>2740</v>
      </c>
      <c r="B25" s="284" t="s">
        <v>2741</v>
      </c>
      <c r="C25" s="293">
        <f>SUM(C26:C28)</f>
        <v>0</v>
      </c>
      <c r="D25" s="293">
        <f>SUM(D26:D28)</f>
        <v>0</v>
      </c>
      <c r="E25" s="294" t="str">
        <f t="shared" si="2"/>
        <v/>
      </c>
      <c r="F25" s="287" t="str">
        <f t="shared" si="0"/>
        <v>否</v>
      </c>
      <c r="G25" s="271" t="str">
        <f t="shared" si="1"/>
        <v>款</v>
      </c>
    </row>
    <row r="26" ht="36" customHeight="1" spans="1:7">
      <c r="A26" s="289" t="s">
        <v>2742</v>
      </c>
      <c r="B26" s="288" t="s">
        <v>2735</v>
      </c>
      <c r="C26" s="290"/>
      <c r="D26" s="290"/>
      <c r="E26" s="291" t="str">
        <f t="shared" si="2"/>
        <v/>
      </c>
      <c r="F26" s="287" t="str">
        <f t="shared" si="0"/>
        <v>否</v>
      </c>
      <c r="G26" s="271" t="str">
        <f t="shared" si="1"/>
        <v>项</v>
      </c>
    </row>
    <row r="27" ht="36" customHeight="1" spans="1:7">
      <c r="A27" s="289" t="s">
        <v>2743</v>
      </c>
      <c r="B27" s="288" t="s">
        <v>2737</v>
      </c>
      <c r="C27" s="290"/>
      <c r="D27" s="290"/>
      <c r="E27" s="291" t="str">
        <f t="shared" si="2"/>
        <v/>
      </c>
      <c r="F27" s="287" t="str">
        <f t="shared" si="0"/>
        <v>否</v>
      </c>
      <c r="G27" s="271" t="str">
        <f t="shared" si="1"/>
        <v>项</v>
      </c>
    </row>
    <row r="28" ht="36" customHeight="1" spans="1:7">
      <c r="A28" s="289" t="s">
        <v>2744</v>
      </c>
      <c r="B28" s="288" t="s">
        <v>2745</v>
      </c>
      <c r="C28" s="290"/>
      <c r="D28" s="290"/>
      <c r="E28" s="291" t="str">
        <f t="shared" si="2"/>
        <v/>
      </c>
      <c r="F28" s="287" t="str">
        <f t="shared" si="0"/>
        <v>否</v>
      </c>
      <c r="G28" s="271" t="str">
        <f t="shared" si="1"/>
        <v>项</v>
      </c>
    </row>
    <row r="29" s="266" customFormat="1" ht="36" customHeight="1" spans="1:7">
      <c r="A29" s="283" t="s">
        <v>2746</v>
      </c>
      <c r="B29" s="284" t="s">
        <v>2747</v>
      </c>
      <c r="C29" s="293">
        <f>SUM(C30:C31)</f>
        <v>0</v>
      </c>
      <c r="D29" s="293">
        <f>SUM(D30:D31)</f>
        <v>0</v>
      </c>
      <c r="E29" s="294" t="str">
        <f t="shared" si="2"/>
        <v/>
      </c>
      <c r="F29" s="287" t="str">
        <f t="shared" si="0"/>
        <v>否</v>
      </c>
      <c r="G29" s="271" t="str">
        <f t="shared" si="1"/>
        <v>款</v>
      </c>
    </row>
    <row r="30" ht="36" customHeight="1" spans="1:7">
      <c r="A30" s="289" t="s">
        <v>2748</v>
      </c>
      <c r="B30" s="288" t="s">
        <v>2737</v>
      </c>
      <c r="C30" s="290"/>
      <c r="D30" s="290"/>
      <c r="E30" s="291" t="str">
        <f t="shared" si="2"/>
        <v/>
      </c>
      <c r="F30" s="287" t="str">
        <f t="shared" si="0"/>
        <v>否</v>
      </c>
      <c r="G30" s="271" t="str">
        <f t="shared" si="1"/>
        <v>项</v>
      </c>
    </row>
    <row r="31" ht="36" customHeight="1" spans="1:7">
      <c r="A31" s="289" t="s">
        <v>2749</v>
      </c>
      <c r="B31" s="288" t="s">
        <v>2750</v>
      </c>
      <c r="C31" s="290"/>
      <c r="D31" s="290"/>
      <c r="E31" s="291" t="str">
        <f t="shared" si="2"/>
        <v/>
      </c>
      <c r="F31" s="287" t="str">
        <f t="shared" si="0"/>
        <v>否</v>
      </c>
      <c r="G31" s="271" t="str">
        <f t="shared" si="1"/>
        <v>项</v>
      </c>
    </row>
    <row r="32" ht="36" customHeight="1" spans="1:7">
      <c r="A32" s="283" t="s">
        <v>88</v>
      </c>
      <c r="B32" s="284" t="s">
        <v>2751</v>
      </c>
      <c r="C32" s="285"/>
      <c r="D32" s="285"/>
      <c r="E32" s="286"/>
      <c r="F32" s="287" t="str">
        <f t="shared" si="0"/>
        <v>是</v>
      </c>
      <c r="G32" s="271" t="str">
        <f t="shared" si="1"/>
        <v>类</v>
      </c>
    </row>
    <row r="33" ht="36" customHeight="1" spans="1:7">
      <c r="A33" s="283" t="s">
        <v>2752</v>
      </c>
      <c r="B33" s="284" t="s">
        <v>2753</v>
      </c>
      <c r="C33" s="293">
        <f>SUM(C34:C37)</f>
        <v>0</v>
      </c>
      <c r="D33" s="293">
        <f>SUM(D34:D37)</f>
        <v>0</v>
      </c>
      <c r="E33" s="294" t="str">
        <f t="shared" si="2"/>
        <v/>
      </c>
      <c r="F33" s="287" t="str">
        <f t="shared" si="0"/>
        <v>否</v>
      </c>
      <c r="G33" s="271" t="str">
        <f t="shared" si="1"/>
        <v>款</v>
      </c>
    </row>
    <row r="34" ht="36" customHeight="1" spans="1:7">
      <c r="A34" s="289">
        <v>2116001</v>
      </c>
      <c r="B34" s="288" t="s">
        <v>2754</v>
      </c>
      <c r="C34" s="290">
        <f>SUM(C35:C42)</f>
        <v>0</v>
      </c>
      <c r="D34" s="290">
        <f>SUM(D35:D42)</f>
        <v>0</v>
      </c>
      <c r="E34" s="291" t="str">
        <f t="shared" si="2"/>
        <v/>
      </c>
      <c r="F34" s="287" t="str">
        <f t="shared" si="0"/>
        <v>否</v>
      </c>
      <c r="G34" s="271" t="str">
        <f t="shared" si="1"/>
        <v>项</v>
      </c>
    </row>
    <row r="35" ht="36" customHeight="1" spans="1:7">
      <c r="A35" s="289">
        <v>2116002</v>
      </c>
      <c r="B35" s="288" t="s">
        <v>2755</v>
      </c>
      <c r="C35" s="290"/>
      <c r="D35" s="290"/>
      <c r="E35" s="291" t="str">
        <f t="shared" si="2"/>
        <v/>
      </c>
      <c r="F35" s="287" t="str">
        <f t="shared" si="0"/>
        <v>否</v>
      </c>
      <c r="G35" s="271" t="str">
        <f t="shared" si="1"/>
        <v>项</v>
      </c>
    </row>
    <row r="36" ht="36" customHeight="1" spans="1:7">
      <c r="A36" s="289">
        <v>2116003</v>
      </c>
      <c r="B36" s="288" t="s">
        <v>2756</v>
      </c>
      <c r="C36" s="290"/>
      <c r="D36" s="290"/>
      <c r="E36" s="291" t="str">
        <f t="shared" si="2"/>
        <v/>
      </c>
      <c r="F36" s="287" t="str">
        <f t="shared" si="0"/>
        <v>否</v>
      </c>
      <c r="G36" s="271" t="str">
        <f t="shared" si="1"/>
        <v>项</v>
      </c>
    </row>
    <row r="37" s="266" customFormat="1" ht="36" customHeight="1" spans="1:7">
      <c r="A37" s="289">
        <v>2116099</v>
      </c>
      <c r="B37" s="288" t="s">
        <v>2757</v>
      </c>
      <c r="C37" s="290"/>
      <c r="D37" s="290"/>
      <c r="E37" s="291" t="str">
        <f t="shared" si="2"/>
        <v/>
      </c>
      <c r="F37" s="287" t="str">
        <f t="shared" si="0"/>
        <v>否</v>
      </c>
      <c r="G37" s="271" t="str">
        <f t="shared" si="1"/>
        <v>项</v>
      </c>
    </row>
    <row r="38" ht="36" customHeight="1" spans="1:7">
      <c r="A38" s="283">
        <v>21161</v>
      </c>
      <c r="B38" s="284" t="s">
        <v>2758</v>
      </c>
      <c r="C38" s="293">
        <f>SUM(C39:C42)</f>
        <v>0</v>
      </c>
      <c r="D38" s="293">
        <f>SUM(D39:D42)</f>
        <v>0</v>
      </c>
      <c r="E38" s="294" t="str">
        <f t="shared" si="2"/>
        <v/>
      </c>
      <c r="F38" s="287" t="str">
        <f t="shared" si="0"/>
        <v>否</v>
      </c>
      <c r="G38" s="271" t="str">
        <f t="shared" si="1"/>
        <v>款</v>
      </c>
    </row>
    <row r="39" ht="36" customHeight="1" spans="1:7">
      <c r="A39" s="289">
        <v>2116101</v>
      </c>
      <c r="B39" s="288" t="s">
        <v>2759</v>
      </c>
      <c r="C39" s="290"/>
      <c r="D39" s="290"/>
      <c r="E39" s="291" t="str">
        <f t="shared" si="2"/>
        <v/>
      </c>
      <c r="F39" s="287" t="str">
        <f t="shared" si="0"/>
        <v>否</v>
      </c>
      <c r="G39" s="271" t="str">
        <f t="shared" si="1"/>
        <v>项</v>
      </c>
    </row>
    <row r="40" ht="36" customHeight="1" spans="1:7">
      <c r="A40" s="289">
        <v>2116102</v>
      </c>
      <c r="B40" s="288" t="s">
        <v>2760</v>
      </c>
      <c r="C40" s="290"/>
      <c r="D40" s="290"/>
      <c r="E40" s="291" t="str">
        <f t="shared" si="2"/>
        <v/>
      </c>
      <c r="F40" s="287" t="str">
        <f t="shared" si="0"/>
        <v>否</v>
      </c>
      <c r="G40" s="271" t="str">
        <f t="shared" si="1"/>
        <v>项</v>
      </c>
    </row>
    <row r="41" ht="36" customHeight="1" spans="1:7">
      <c r="A41" s="289">
        <v>2116103</v>
      </c>
      <c r="B41" s="288" t="s">
        <v>2761</v>
      </c>
      <c r="C41" s="290"/>
      <c r="D41" s="290"/>
      <c r="E41" s="291" t="str">
        <f t="shared" si="2"/>
        <v/>
      </c>
      <c r="F41" s="287" t="str">
        <f t="shared" si="0"/>
        <v>否</v>
      </c>
      <c r="G41" s="271" t="str">
        <f t="shared" si="1"/>
        <v>项</v>
      </c>
    </row>
    <row r="42" ht="36" customHeight="1" spans="1:7">
      <c r="A42" s="289">
        <v>2116104</v>
      </c>
      <c r="B42" s="288" t="s">
        <v>2762</v>
      </c>
      <c r="C42" s="290"/>
      <c r="D42" s="290"/>
      <c r="E42" s="291" t="str">
        <f t="shared" si="2"/>
        <v/>
      </c>
      <c r="F42" s="287" t="str">
        <f t="shared" si="0"/>
        <v>否</v>
      </c>
      <c r="G42" s="271" t="str">
        <f t="shared" si="1"/>
        <v>项</v>
      </c>
    </row>
    <row r="43" ht="36" customHeight="1" spans="1:7">
      <c r="A43" s="283" t="s">
        <v>90</v>
      </c>
      <c r="B43" s="284" t="s">
        <v>2763</v>
      </c>
      <c r="C43" s="285">
        <v>276</v>
      </c>
      <c r="D43" s="285">
        <v>875</v>
      </c>
      <c r="E43" s="286">
        <f>(D43-C43)/C43</f>
        <v>2.17</v>
      </c>
      <c r="F43" s="287" t="str">
        <f t="shared" si="0"/>
        <v>是</v>
      </c>
      <c r="G43" s="271" t="str">
        <f t="shared" si="1"/>
        <v>类</v>
      </c>
    </row>
    <row r="44" ht="36" customHeight="1" spans="1:7">
      <c r="A44" s="283" t="s">
        <v>2764</v>
      </c>
      <c r="B44" s="284" t="s">
        <v>2765</v>
      </c>
      <c r="C44" s="285">
        <v>25</v>
      </c>
      <c r="D44" s="285">
        <v>575</v>
      </c>
      <c r="E44" s="286">
        <f>(D44-C44)/C44</f>
        <v>22</v>
      </c>
      <c r="F44" s="287" t="str">
        <f t="shared" si="0"/>
        <v>是</v>
      </c>
      <c r="G44" s="271" t="str">
        <f t="shared" si="1"/>
        <v>款</v>
      </c>
    </row>
    <row r="45" ht="36" customHeight="1" spans="1:7">
      <c r="A45" s="289" t="s">
        <v>2766</v>
      </c>
      <c r="B45" s="288" t="s">
        <v>2767</v>
      </c>
      <c r="C45" s="290"/>
      <c r="D45" s="290"/>
      <c r="E45" s="291" t="str">
        <f t="shared" si="2"/>
        <v/>
      </c>
      <c r="F45" s="287" t="str">
        <f t="shared" si="0"/>
        <v>否</v>
      </c>
      <c r="G45" s="271" t="str">
        <f t="shared" si="1"/>
        <v>项</v>
      </c>
    </row>
    <row r="46" ht="36" customHeight="1" spans="1:7">
      <c r="A46" s="289" t="s">
        <v>2768</v>
      </c>
      <c r="B46" s="288" t="s">
        <v>2769</v>
      </c>
      <c r="C46" s="290"/>
      <c r="D46" s="290"/>
      <c r="E46" s="291" t="str">
        <f t="shared" si="2"/>
        <v/>
      </c>
      <c r="F46" s="287" t="str">
        <f t="shared" si="0"/>
        <v>否</v>
      </c>
      <c r="G46" s="271" t="str">
        <f t="shared" si="1"/>
        <v>项</v>
      </c>
    </row>
    <row r="47" ht="36" customHeight="1" spans="1:7">
      <c r="A47" s="289" t="s">
        <v>2770</v>
      </c>
      <c r="B47" s="288" t="s">
        <v>2771</v>
      </c>
      <c r="C47" s="290"/>
      <c r="D47" s="290"/>
      <c r="E47" s="291" t="str">
        <f t="shared" si="2"/>
        <v/>
      </c>
      <c r="F47" s="287" t="str">
        <f t="shared" si="0"/>
        <v>否</v>
      </c>
      <c r="G47" s="271" t="str">
        <f t="shared" si="1"/>
        <v>项</v>
      </c>
    </row>
    <row r="48" ht="36" customHeight="1" spans="1:7">
      <c r="A48" s="289" t="s">
        <v>2772</v>
      </c>
      <c r="B48" s="288" t="s">
        <v>2773</v>
      </c>
      <c r="C48" s="290"/>
      <c r="D48" s="290"/>
      <c r="E48" s="291" t="str">
        <f t="shared" si="2"/>
        <v/>
      </c>
      <c r="F48" s="287" t="str">
        <f t="shared" si="0"/>
        <v>否</v>
      </c>
      <c r="G48" s="271" t="str">
        <f t="shared" si="1"/>
        <v>项</v>
      </c>
    </row>
    <row r="49" ht="36" customHeight="1" spans="1:7">
      <c r="A49" s="289" t="s">
        <v>2774</v>
      </c>
      <c r="B49" s="288" t="s">
        <v>2775</v>
      </c>
      <c r="C49" s="290"/>
      <c r="D49" s="290"/>
      <c r="E49" s="291" t="str">
        <f t="shared" si="2"/>
        <v/>
      </c>
      <c r="F49" s="287" t="str">
        <f t="shared" si="0"/>
        <v>否</v>
      </c>
      <c r="G49" s="271" t="str">
        <f t="shared" si="1"/>
        <v>项</v>
      </c>
    </row>
    <row r="50" ht="36" customHeight="1" spans="1:7">
      <c r="A50" s="289" t="s">
        <v>2776</v>
      </c>
      <c r="B50" s="288" t="s">
        <v>2777</v>
      </c>
      <c r="C50" s="290"/>
      <c r="D50" s="290"/>
      <c r="E50" s="291" t="str">
        <f t="shared" si="2"/>
        <v/>
      </c>
      <c r="F50" s="287" t="str">
        <f t="shared" si="0"/>
        <v>否</v>
      </c>
      <c r="G50" s="271" t="str">
        <f t="shared" si="1"/>
        <v>项</v>
      </c>
    </row>
    <row r="51" ht="36" customHeight="1" spans="1:7">
      <c r="A51" s="289" t="s">
        <v>2778</v>
      </c>
      <c r="B51" s="288" t="s">
        <v>2779</v>
      </c>
      <c r="C51" s="290"/>
      <c r="D51" s="290"/>
      <c r="E51" s="291" t="str">
        <f t="shared" si="2"/>
        <v/>
      </c>
      <c r="F51" s="287" t="str">
        <f t="shared" si="0"/>
        <v>否</v>
      </c>
      <c r="G51" s="271" t="str">
        <f t="shared" si="1"/>
        <v>项</v>
      </c>
    </row>
    <row r="52" ht="36" customHeight="1" spans="1:7">
      <c r="A52" s="289" t="s">
        <v>2780</v>
      </c>
      <c r="B52" s="288" t="s">
        <v>2781</v>
      </c>
      <c r="C52" s="290"/>
      <c r="D52" s="290"/>
      <c r="E52" s="291" t="str">
        <f t="shared" si="2"/>
        <v/>
      </c>
      <c r="F52" s="287" t="str">
        <f t="shared" si="0"/>
        <v>否</v>
      </c>
      <c r="G52" s="271" t="str">
        <f t="shared" si="1"/>
        <v>项</v>
      </c>
    </row>
    <row r="53" ht="36" customHeight="1" spans="1:7">
      <c r="A53" s="289" t="s">
        <v>2782</v>
      </c>
      <c r="B53" s="288" t="s">
        <v>2783</v>
      </c>
      <c r="C53" s="290"/>
      <c r="D53" s="290"/>
      <c r="E53" s="291" t="str">
        <f t="shared" si="2"/>
        <v/>
      </c>
      <c r="F53" s="287" t="str">
        <f t="shared" si="0"/>
        <v>否</v>
      </c>
      <c r="G53" s="271" t="str">
        <f t="shared" si="1"/>
        <v>项</v>
      </c>
    </row>
    <row r="54" ht="36" customHeight="1" spans="1:7">
      <c r="A54" s="289" t="s">
        <v>2784</v>
      </c>
      <c r="B54" s="288" t="s">
        <v>2785</v>
      </c>
      <c r="C54" s="290"/>
      <c r="D54" s="290"/>
      <c r="E54" s="291" t="str">
        <f t="shared" si="2"/>
        <v/>
      </c>
      <c r="F54" s="287" t="str">
        <f t="shared" si="0"/>
        <v>否</v>
      </c>
      <c r="G54" s="271" t="str">
        <f t="shared" si="1"/>
        <v>项</v>
      </c>
    </row>
    <row r="55" ht="36" customHeight="1" spans="1:7">
      <c r="A55" s="289" t="s">
        <v>2786</v>
      </c>
      <c r="B55" s="288" t="s">
        <v>2787</v>
      </c>
      <c r="C55" s="290"/>
      <c r="D55" s="290"/>
      <c r="E55" s="291" t="str">
        <f t="shared" si="2"/>
        <v/>
      </c>
      <c r="F55" s="287" t="str">
        <f t="shared" si="0"/>
        <v>否</v>
      </c>
      <c r="G55" s="271" t="str">
        <f t="shared" si="1"/>
        <v>项</v>
      </c>
    </row>
    <row r="56" ht="36" customHeight="1" spans="1:7">
      <c r="A56" s="289" t="s">
        <v>2788</v>
      </c>
      <c r="B56" s="288" t="s">
        <v>2789</v>
      </c>
      <c r="C56" s="292">
        <v>25</v>
      </c>
      <c r="D56" s="292">
        <v>575</v>
      </c>
      <c r="E56" s="286">
        <f>(D56-C56)/C56</f>
        <v>22</v>
      </c>
      <c r="F56" s="287" t="str">
        <f t="shared" si="0"/>
        <v>是</v>
      </c>
      <c r="G56" s="271" t="str">
        <f t="shared" si="1"/>
        <v>项</v>
      </c>
    </row>
    <row r="57" ht="36" customHeight="1" spans="1:7">
      <c r="A57" s="283" t="s">
        <v>2790</v>
      </c>
      <c r="B57" s="284" t="s">
        <v>2791</v>
      </c>
      <c r="C57" s="293">
        <f>SUM(C58:C60)</f>
        <v>0</v>
      </c>
      <c r="D57" s="293">
        <f>SUM(D58:D60)</f>
        <v>0</v>
      </c>
      <c r="E57" s="294" t="str">
        <f t="shared" si="2"/>
        <v/>
      </c>
      <c r="F57" s="287" t="str">
        <f t="shared" si="0"/>
        <v>否</v>
      </c>
      <c r="G57" s="271" t="str">
        <f t="shared" si="1"/>
        <v>款</v>
      </c>
    </row>
    <row r="58" ht="36" customHeight="1" spans="1:7">
      <c r="A58" s="289" t="s">
        <v>2792</v>
      </c>
      <c r="B58" s="288" t="s">
        <v>2767</v>
      </c>
      <c r="C58" s="290"/>
      <c r="D58" s="290"/>
      <c r="E58" s="291" t="str">
        <f t="shared" si="2"/>
        <v/>
      </c>
      <c r="F58" s="287" t="str">
        <f t="shared" si="0"/>
        <v>否</v>
      </c>
      <c r="G58" s="271" t="str">
        <f t="shared" si="1"/>
        <v>项</v>
      </c>
    </row>
    <row r="59" ht="36" customHeight="1" spans="1:7">
      <c r="A59" s="289" t="s">
        <v>2793</v>
      </c>
      <c r="B59" s="288" t="s">
        <v>2769</v>
      </c>
      <c r="C59" s="290"/>
      <c r="D59" s="290"/>
      <c r="E59" s="291" t="str">
        <f t="shared" si="2"/>
        <v/>
      </c>
      <c r="F59" s="287" t="str">
        <f t="shared" si="0"/>
        <v>否</v>
      </c>
      <c r="G59" s="271" t="str">
        <f t="shared" si="1"/>
        <v>项</v>
      </c>
    </row>
    <row r="60" ht="36" customHeight="1" spans="1:7">
      <c r="A60" s="289" t="s">
        <v>2794</v>
      </c>
      <c r="B60" s="288" t="s">
        <v>2795</v>
      </c>
      <c r="C60" s="290"/>
      <c r="D60" s="290"/>
      <c r="E60" s="291" t="str">
        <f t="shared" si="2"/>
        <v/>
      </c>
      <c r="F60" s="287" t="str">
        <f t="shared" si="0"/>
        <v>否</v>
      </c>
      <c r="G60" s="271" t="str">
        <f t="shared" si="1"/>
        <v>项</v>
      </c>
    </row>
    <row r="61" ht="36" customHeight="1" spans="1:7">
      <c r="A61" s="283" t="s">
        <v>2796</v>
      </c>
      <c r="B61" s="284" t="s">
        <v>2797</v>
      </c>
      <c r="C61" s="293"/>
      <c r="D61" s="293"/>
      <c r="E61" s="294" t="str">
        <f t="shared" si="2"/>
        <v/>
      </c>
      <c r="F61" s="287" t="str">
        <f t="shared" si="0"/>
        <v>否</v>
      </c>
      <c r="G61" s="271" t="str">
        <f t="shared" si="1"/>
        <v>款</v>
      </c>
    </row>
    <row r="62" ht="36" customHeight="1" spans="1:7">
      <c r="A62" s="283" t="s">
        <v>2798</v>
      </c>
      <c r="B62" s="284" t="s">
        <v>2799</v>
      </c>
      <c r="C62" s="293">
        <f>SUM(C63:C67)</f>
        <v>0</v>
      </c>
      <c r="D62" s="293">
        <f>SUM(D63:D67)</f>
        <v>0</v>
      </c>
      <c r="E62" s="294" t="str">
        <f t="shared" si="2"/>
        <v/>
      </c>
      <c r="F62" s="287" t="str">
        <f t="shared" si="0"/>
        <v>否</v>
      </c>
      <c r="G62" s="271" t="str">
        <f t="shared" si="1"/>
        <v>款</v>
      </c>
    </row>
    <row r="63" ht="36" customHeight="1" spans="1:7">
      <c r="A63" s="289" t="s">
        <v>2800</v>
      </c>
      <c r="B63" s="288" t="s">
        <v>2801</v>
      </c>
      <c r="C63" s="290"/>
      <c r="D63" s="290"/>
      <c r="E63" s="291" t="str">
        <f t="shared" si="2"/>
        <v/>
      </c>
      <c r="F63" s="287" t="str">
        <f t="shared" si="0"/>
        <v>否</v>
      </c>
      <c r="G63" s="271" t="str">
        <f t="shared" si="1"/>
        <v>项</v>
      </c>
    </row>
    <row r="64" ht="36" customHeight="1" spans="1:7">
      <c r="A64" s="289" t="s">
        <v>2802</v>
      </c>
      <c r="B64" s="288" t="s">
        <v>2803</v>
      </c>
      <c r="C64" s="290"/>
      <c r="D64" s="290"/>
      <c r="E64" s="291" t="str">
        <f t="shared" si="2"/>
        <v/>
      </c>
      <c r="F64" s="287" t="str">
        <f t="shared" si="0"/>
        <v>否</v>
      </c>
      <c r="G64" s="271" t="str">
        <f t="shared" si="1"/>
        <v>项</v>
      </c>
    </row>
    <row r="65" ht="36" customHeight="1" spans="1:7">
      <c r="A65" s="289" t="s">
        <v>2804</v>
      </c>
      <c r="B65" s="288" t="s">
        <v>2805</v>
      </c>
      <c r="C65" s="290"/>
      <c r="D65" s="290"/>
      <c r="E65" s="291" t="str">
        <f t="shared" si="2"/>
        <v/>
      </c>
      <c r="F65" s="287" t="str">
        <f t="shared" si="0"/>
        <v>否</v>
      </c>
      <c r="G65" s="271" t="str">
        <f t="shared" si="1"/>
        <v>项</v>
      </c>
    </row>
    <row r="66" ht="36" customHeight="1" spans="1:7">
      <c r="A66" s="289" t="s">
        <v>2806</v>
      </c>
      <c r="B66" s="288" t="s">
        <v>2807</v>
      </c>
      <c r="C66" s="290"/>
      <c r="D66" s="290"/>
      <c r="E66" s="291" t="str">
        <f t="shared" si="2"/>
        <v/>
      </c>
      <c r="F66" s="287" t="str">
        <f t="shared" si="0"/>
        <v>否</v>
      </c>
      <c r="G66" s="271" t="str">
        <f t="shared" si="1"/>
        <v>项</v>
      </c>
    </row>
    <row r="67" ht="36" customHeight="1" spans="1:7">
      <c r="A67" s="289" t="s">
        <v>2808</v>
      </c>
      <c r="B67" s="288" t="s">
        <v>2809</v>
      </c>
      <c r="C67" s="290"/>
      <c r="D67" s="290"/>
      <c r="E67" s="291" t="str">
        <f t="shared" si="2"/>
        <v/>
      </c>
      <c r="F67" s="287" t="str">
        <f t="shared" si="0"/>
        <v>否</v>
      </c>
      <c r="G67" s="271" t="str">
        <f t="shared" si="1"/>
        <v>项</v>
      </c>
    </row>
    <row r="68" ht="36" customHeight="1" spans="1:7">
      <c r="A68" s="283" t="s">
        <v>2810</v>
      </c>
      <c r="B68" s="284" t="s">
        <v>2811</v>
      </c>
      <c r="C68" s="293">
        <f>SUM(C69:C71)</f>
        <v>0</v>
      </c>
      <c r="D68" s="293">
        <f>SUM(D69:D71)</f>
        <v>0</v>
      </c>
      <c r="E68" s="294" t="str">
        <f t="shared" ref="E68:E131" si="3">IF(C68&gt;0,D68/C68-1,IF(C68&lt;0,-(D68/C68-1),""))</f>
        <v/>
      </c>
      <c r="F68" s="287" t="str">
        <f t="shared" ref="F68:F131" si="4">IF(LEN(A68)=3,"是",IF(B68&lt;&gt;"",IF(SUM(C68:D68)&lt;&gt;0,"是","否"),"是"))</f>
        <v>否</v>
      </c>
      <c r="G68" s="271" t="str">
        <f t="shared" ref="G68:G131" si="5">IF(LEN(A68)=3,"类",IF(LEN(A68)=5,"款","项"))</f>
        <v>款</v>
      </c>
    </row>
    <row r="69" ht="36" customHeight="1" spans="1:7">
      <c r="A69" s="289" t="s">
        <v>2812</v>
      </c>
      <c r="B69" s="288" t="s">
        <v>2813</v>
      </c>
      <c r="C69" s="290"/>
      <c r="D69" s="290"/>
      <c r="E69" s="291" t="str">
        <f t="shared" si="3"/>
        <v/>
      </c>
      <c r="F69" s="287" t="str">
        <f t="shared" si="4"/>
        <v>否</v>
      </c>
      <c r="G69" s="271" t="str">
        <f t="shared" si="5"/>
        <v>项</v>
      </c>
    </row>
    <row r="70" ht="36" customHeight="1" spans="1:7">
      <c r="A70" s="289" t="s">
        <v>2814</v>
      </c>
      <c r="B70" s="288" t="s">
        <v>2815</v>
      </c>
      <c r="C70" s="290"/>
      <c r="D70" s="290"/>
      <c r="E70" s="291" t="str">
        <f t="shared" si="3"/>
        <v/>
      </c>
      <c r="F70" s="287" t="str">
        <f t="shared" si="4"/>
        <v>否</v>
      </c>
      <c r="G70" s="271" t="str">
        <f t="shared" si="5"/>
        <v>项</v>
      </c>
    </row>
    <row r="71" ht="36" customHeight="1" spans="1:7">
      <c r="A71" s="289" t="s">
        <v>2816</v>
      </c>
      <c r="B71" s="288" t="s">
        <v>2817</v>
      </c>
      <c r="C71" s="290"/>
      <c r="D71" s="290"/>
      <c r="E71" s="291" t="str">
        <f t="shared" si="3"/>
        <v/>
      </c>
      <c r="F71" s="287" t="str">
        <f t="shared" si="4"/>
        <v>否</v>
      </c>
      <c r="G71" s="271" t="str">
        <f t="shared" si="5"/>
        <v>项</v>
      </c>
    </row>
    <row r="72" ht="36" customHeight="1" spans="1:7">
      <c r="A72" s="283" t="s">
        <v>2818</v>
      </c>
      <c r="B72" s="284" t="s">
        <v>2819</v>
      </c>
      <c r="C72" s="293">
        <f>SUM(C73:C75)</f>
        <v>0</v>
      </c>
      <c r="D72" s="293">
        <f>SUM(D73:D75)</f>
        <v>0</v>
      </c>
      <c r="E72" s="294" t="str">
        <f t="shared" si="3"/>
        <v/>
      </c>
      <c r="F72" s="287" t="str">
        <f t="shared" si="4"/>
        <v>否</v>
      </c>
      <c r="G72" s="271" t="str">
        <f t="shared" si="5"/>
        <v>款</v>
      </c>
    </row>
    <row r="73" ht="36" customHeight="1" spans="1:7">
      <c r="A73" s="289" t="s">
        <v>2820</v>
      </c>
      <c r="B73" s="288" t="s">
        <v>2767</v>
      </c>
      <c r="C73" s="290"/>
      <c r="D73" s="290"/>
      <c r="E73" s="291" t="str">
        <f t="shared" si="3"/>
        <v/>
      </c>
      <c r="F73" s="287" t="str">
        <f t="shared" si="4"/>
        <v>否</v>
      </c>
      <c r="G73" s="271" t="str">
        <f t="shared" si="5"/>
        <v>项</v>
      </c>
    </row>
    <row r="74" ht="36" customHeight="1" spans="1:7">
      <c r="A74" s="289" t="s">
        <v>2821</v>
      </c>
      <c r="B74" s="288" t="s">
        <v>2769</v>
      </c>
      <c r="C74" s="290"/>
      <c r="D74" s="290"/>
      <c r="E74" s="291" t="str">
        <f t="shared" si="3"/>
        <v/>
      </c>
      <c r="F74" s="287" t="str">
        <f t="shared" si="4"/>
        <v>否</v>
      </c>
      <c r="G74" s="271" t="str">
        <f t="shared" si="5"/>
        <v>项</v>
      </c>
    </row>
    <row r="75" ht="36" customHeight="1" spans="1:7">
      <c r="A75" s="289" t="s">
        <v>2822</v>
      </c>
      <c r="B75" s="288" t="s">
        <v>2823</v>
      </c>
      <c r="C75" s="290"/>
      <c r="D75" s="290"/>
      <c r="E75" s="291" t="str">
        <f t="shared" si="3"/>
        <v/>
      </c>
      <c r="F75" s="287" t="str">
        <f t="shared" si="4"/>
        <v>否</v>
      </c>
      <c r="G75" s="271" t="str">
        <f t="shared" si="5"/>
        <v>项</v>
      </c>
    </row>
    <row r="76" ht="36" customHeight="1" spans="1:7">
      <c r="A76" s="283" t="s">
        <v>2824</v>
      </c>
      <c r="B76" s="284" t="s">
        <v>2825</v>
      </c>
      <c r="C76" s="293">
        <f>SUM(C77:C79)</f>
        <v>0</v>
      </c>
      <c r="D76" s="293">
        <f>SUM(D77:D79)</f>
        <v>0</v>
      </c>
      <c r="E76" s="294" t="str">
        <f t="shared" si="3"/>
        <v/>
      </c>
      <c r="F76" s="287" t="str">
        <f t="shared" si="4"/>
        <v>否</v>
      </c>
      <c r="G76" s="271" t="str">
        <f t="shared" si="5"/>
        <v>款</v>
      </c>
    </row>
    <row r="77" ht="36" customHeight="1" spans="1:7">
      <c r="A77" s="289" t="s">
        <v>2826</v>
      </c>
      <c r="B77" s="288" t="s">
        <v>2767</v>
      </c>
      <c r="C77" s="290"/>
      <c r="D77" s="290"/>
      <c r="E77" s="291" t="str">
        <f t="shared" si="3"/>
        <v/>
      </c>
      <c r="F77" s="287" t="str">
        <f t="shared" si="4"/>
        <v>否</v>
      </c>
      <c r="G77" s="271" t="str">
        <f t="shared" si="5"/>
        <v>项</v>
      </c>
    </row>
    <row r="78" ht="36" customHeight="1" spans="1:7">
      <c r="A78" s="289" t="s">
        <v>2827</v>
      </c>
      <c r="B78" s="288" t="s">
        <v>2769</v>
      </c>
      <c r="C78" s="290"/>
      <c r="D78" s="290"/>
      <c r="E78" s="291" t="str">
        <f t="shared" si="3"/>
        <v/>
      </c>
      <c r="F78" s="287" t="str">
        <f t="shared" si="4"/>
        <v>否</v>
      </c>
      <c r="G78" s="271" t="str">
        <f t="shared" si="5"/>
        <v>项</v>
      </c>
    </row>
    <row r="79" ht="36" customHeight="1" spans="1:7">
      <c r="A79" s="289" t="s">
        <v>2828</v>
      </c>
      <c r="B79" s="288" t="s">
        <v>2829</v>
      </c>
      <c r="C79" s="290"/>
      <c r="D79" s="290"/>
      <c r="E79" s="291" t="str">
        <f t="shared" si="3"/>
        <v/>
      </c>
      <c r="F79" s="287" t="str">
        <f t="shared" si="4"/>
        <v>否</v>
      </c>
      <c r="G79" s="271" t="str">
        <f t="shared" si="5"/>
        <v>项</v>
      </c>
    </row>
    <row r="80" ht="36" customHeight="1" spans="1:7">
      <c r="A80" s="283" t="s">
        <v>2830</v>
      </c>
      <c r="B80" s="284" t="s">
        <v>2831</v>
      </c>
      <c r="C80" s="293">
        <f>SUM(C81:C85)</f>
        <v>0</v>
      </c>
      <c r="D80" s="293">
        <f>SUM(D81:D85)</f>
        <v>0</v>
      </c>
      <c r="E80" s="294" t="str">
        <f t="shared" si="3"/>
        <v/>
      </c>
      <c r="F80" s="287" t="str">
        <f t="shared" si="4"/>
        <v>否</v>
      </c>
      <c r="G80" s="271" t="str">
        <f t="shared" si="5"/>
        <v>款</v>
      </c>
    </row>
    <row r="81" ht="36" customHeight="1" spans="1:7">
      <c r="A81" s="289" t="s">
        <v>2832</v>
      </c>
      <c r="B81" s="288" t="s">
        <v>2801</v>
      </c>
      <c r="C81" s="290"/>
      <c r="D81" s="290"/>
      <c r="E81" s="291" t="str">
        <f t="shared" si="3"/>
        <v/>
      </c>
      <c r="F81" s="287" t="str">
        <f t="shared" si="4"/>
        <v>否</v>
      </c>
      <c r="G81" s="271" t="str">
        <f t="shared" si="5"/>
        <v>项</v>
      </c>
    </row>
    <row r="82" ht="36" customHeight="1" spans="1:7">
      <c r="A82" s="289" t="s">
        <v>2833</v>
      </c>
      <c r="B82" s="288" t="s">
        <v>2803</v>
      </c>
      <c r="C82" s="290"/>
      <c r="D82" s="290"/>
      <c r="E82" s="291" t="str">
        <f t="shared" si="3"/>
        <v/>
      </c>
      <c r="F82" s="287" t="str">
        <f t="shared" si="4"/>
        <v>否</v>
      </c>
      <c r="G82" s="271" t="str">
        <f t="shared" si="5"/>
        <v>项</v>
      </c>
    </row>
    <row r="83" ht="36" customHeight="1" spans="1:7">
      <c r="A83" s="289" t="s">
        <v>2834</v>
      </c>
      <c r="B83" s="288" t="s">
        <v>2805</v>
      </c>
      <c r="C83" s="290"/>
      <c r="D83" s="290"/>
      <c r="E83" s="291" t="str">
        <f t="shared" si="3"/>
        <v/>
      </c>
      <c r="F83" s="287" t="str">
        <f t="shared" si="4"/>
        <v>否</v>
      </c>
      <c r="G83" s="271" t="str">
        <f t="shared" si="5"/>
        <v>项</v>
      </c>
    </row>
    <row r="84" ht="36" customHeight="1" spans="1:7">
      <c r="A84" s="289" t="s">
        <v>2835</v>
      </c>
      <c r="B84" s="288" t="s">
        <v>2807</v>
      </c>
      <c r="C84" s="290"/>
      <c r="D84" s="290"/>
      <c r="E84" s="291" t="str">
        <f t="shared" si="3"/>
        <v/>
      </c>
      <c r="F84" s="287" t="str">
        <f t="shared" si="4"/>
        <v>否</v>
      </c>
      <c r="G84" s="271" t="str">
        <f t="shared" si="5"/>
        <v>项</v>
      </c>
    </row>
    <row r="85" ht="36" customHeight="1" spans="1:7">
      <c r="A85" s="289" t="s">
        <v>2836</v>
      </c>
      <c r="B85" s="288" t="s">
        <v>2837</v>
      </c>
      <c r="C85" s="290"/>
      <c r="D85" s="290"/>
      <c r="E85" s="291" t="str">
        <f t="shared" si="3"/>
        <v/>
      </c>
      <c r="F85" s="287" t="str">
        <f t="shared" si="4"/>
        <v>否</v>
      </c>
      <c r="G85" s="271" t="str">
        <f t="shared" si="5"/>
        <v>项</v>
      </c>
    </row>
    <row r="86" ht="36" customHeight="1" spans="1:7">
      <c r="A86" s="283" t="s">
        <v>2838</v>
      </c>
      <c r="B86" s="284" t="s">
        <v>2839</v>
      </c>
      <c r="C86" s="293">
        <f>SUM(C87:C88)</f>
        <v>0</v>
      </c>
      <c r="D86" s="293">
        <f>SUM(D87:D88)</f>
        <v>0</v>
      </c>
      <c r="E86" s="294" t="str">
        <f t="shared" si="3"/>
        <v/>
      </c>
      <c r="F86" s="287" t="str">
        <f t="shared" si="4"/>
        <v>否</v>
      </c>
      <c r="G86" s="271" t="str">
        <f t="shared" si="5"/>
        <v>款</v>
      </c>
    </row>
    <row r="87" ht="36" customHeight="1" spans="1:7">
      <c r="A87" s="289" t="s">
        <v>2840</v>
      </c>
      <c r="B87" s="288" t="s">
        <v>2813</v>
      </c>
      <c r="C87" s="290"/>
      <c r="D87" s="290"/>
      <c r="E87" s="291" t="str">
        <f t="shared" si="3"/>
        <v/>
      </c>
      <c r="F87" s="287" t="str">
        <f t="shared" si="4"/>
        <v>否</v>
      </c>
      <c r="G87" s="271" t="str">
        <f t="shared" si="5"/>
        <v>项</v>
      </c>
    </row>
    <row r="88" ht="36" customHeight="1" spans="1:7">
      <c r="A88" s="289" t="s">
        <v>2841</v>
      </c>
      <c r="B88" s="288" t="s">
        <v>2842</v>
      </c>
      <c r="C88" s="290"/>
      <c r="D88" s="290"/>
      <c r="E88" s="291" t="str">
        <f t="shared" si="3"/>
        <v/>
      </c>
      <c r="F88" s="287" t="str">
        <f t="shared" si="4"/>
        <v>否</v>
      </c>
      <c r="G88" s="271" t="str">
        <f t="shared" si="5"/>
        <v>项</v>
      </c>
    </row>
    <row r="89" ht="36" customHeight="1" spans="1:7">
      <c r="A89" s="283" t="s">
        <v>2843</v>
      </c>
      <c r="B89" s="284" t="s">
        <v>2844</v>
      </c>
      <c r="C89" s="293">
        <f>SUM(C90:C97)</f>
        <v>0</v>
      </c>
      <c r="D89" s="293">
        <f>SUM(D90:D97)</f>
        <v>0</v>
      </c>
      <c r="E89" s="294" t="str">
        <f t="shared" si="3"/>
        <v/>
      </c>
      <c r="F89" s="287" t="str">
        <f t="shared" si="4"/>
        <v>否</v>
      </c>
      <c r="G89" s="271" t="str">
        <f t="shared" si="5"/>
        <v>款</v>
      </c>
    </row>
    <row r="90" ht="36" customHeight="1" spans="1:7">
      <c r="A90" s="289" t="s">
        <v>2845</v>
      </c>
      <c r="B90" s="288" t="s">
        <v>2767</v>
      </c>
      <c r="C90" s="290"/>
      <c r="D90" s="290"/>
      <c r="E90" s="291" t="str">
        <f t="shared" si="3"/>
        <v/>
      </c>
      <c r="F90" s="287" t="str">
        <f t="shared" si="4"/>
        <v>否</v>
      </c>
      <c r="G90" s="271" t="str">
        <f t="shared" si="5"/>
        <v>项</v>
      </c>
    </row>
    <row r="91" ht="36" customHeight="1" spans="1:7">
      <c r="A91" s="289" t="s">
        <v>2846</v>
      </c>
      <c r="B91" s="288" t="s">
        <v>2769</v>
      </c>
      <c r="C91" s="290"/>
      <c r="D91" s="290"/>
      <c r="E91" s="291" t="str">
        <f t="shared" si="3"/>
        <v/>
      </c>
      <c r="F91" s="287" t="str">
        <f t="shared" si="4"/>
        <v>否</v>
      </c>
      <c r="G91" s="271" t="str">
        <f t="shared" si="5"/>
        <v>项</v>
      </c>
    </row>
    <row r="92" ht="36" customHeight="1" spans="1:7">
      <c r="A92" s="289" t="s">
        <v>2847</v>
      </c>
      <c r="B92" s="288" t="s">
        <v>2771</v>
      </c>
      <c r="C92" s="290"/>
      <c r="D92" s="290"/>
      <c r="E92" s="291" t="str">
        <f t="shared" si="3"/>
        <v/>
      </c>
      <c r="F92" s="287" t="str">
        <f t="shared" si="4"/>
        <v>否</v>
      </c>
      <c r="G92" s="271" t="str">
        <f t="shared" si="5"/>
        <v>项</v>
      </c>
    </row>
    <row r="93" ht="36" customHeight="1" spans="1:7">
      <c r="A93" s="289" t="s">
        <v>2848</v>
      </c>
      <c r="B93" s="288" t="s">
        <v>2773</v>
      </c>
      <c r="C93" s="290"/>
      <c r="D93" s="290"/>
      <c r="E93" s="291" t="str">
        <f t="shared" si="3"/>
        <v/>
      </c>
      <c r="F93" s="287" t="str">
        <f t="shared" si="4"/>
        <v>否</v>
      </c>
      <c r="G93" s="271" t="str">
        <f t="shared" si="5"/>
        <v>项</v>
      </c>
    </row>
    <row r="94" ht="36" customHeight="1" spans="1:7">
      <c r="A94" s="289" t="s">
        <v>2849</v>
      </c>
      <c r="B94" s="288" t="s">
        <v>2779</v>
      </c>
      <c r="C94" s="290"/>
      <c r="D94" s="290"/>
      <c r="E94" s="291" t="str">
        <f t="shared" si="3"/>
        <v/>
      </c>
      <c r="F94" s="287" t="str">
        <f t="shared" si="4"/>
        <v>否</v>
      </c>
      <c r="G94" s="271" t="str">
        <f t="shared" si="5"/>
        <v>项</v>
      </c>
    </row>
    <row r="95" ht="36" customHeight="1" spans="1:7">
      <c r="A95" s="289" t="s">
        <v>2850</v>
      </c>
      <c r="B95" s="288" t="s">
        <v>2783</v>
      </c>
      <c r="C95" s="290"/>
      <c r="D95" s="290"/>
      <c r="E95" s="291" t="str">
        <f t="shared" si="3"/>
        <v/>
      </c>
      <c r="F95" s="287" t="str">
        <f t="shared" si="4"/>
        <v>否</v>
      </c>
      <c r="G95" s="271" t="str">
        <f t="shared" si="5"/>
        <v>项</v>
      </c>
    </row>
    <row r="96" ht="36" customHeight="1" spans="1:7">
      <c r="A96" s="289" t="s">
        <v>2851</v>
      </c>
      <c r="B96" s="288" t="s">
        <v>2785</v>
      </c>
      <c r="C96" s="290"/>
      <c r="D96" s="290"/>
      <c r="E96" s="291" t="str">
        <f t="shared" si="3"/>
        <v/>
      </c>
      <c r="F96" s="287" t="str">
        <f t="shared" si="4"/>
        <v>否</v>
      </c>
      <c r="G96" s="271" t="str">
        <f t="shared" si="5"/>
        <v>项</v>
      </c>
    </row>
    <row r="97" ht="36" customHeight="1" spans="1:7">
      <c r="A97" s="289" t="s">
        <v>2852</v>
      </c>
      <c r="B97" s="288" t="s">
        <v>2853</v>
      </c>
      <c r="C97" s="290"/>
      <c r="D97" s="290"/>
      <c r="E97" s="291" t="str">
        <f t="shared" si="3"/>
        <v/>
      </c>
      <c r="F97" s="287" t="str">
        <f t="shared" si="4"/>
        <v>否</v>
      </c>
      <c r="G97" s="271" t="str">
        <f t="shared" si="5"/>
        <v>项</v>
      </c>
    </row>
    <row r="98" ht="36" customHeight="1" spans="1:7">
      <c r="A98" s="283" t="s">
        <v>92</v>
      </c>
      <c r="B98" s="284" t="s">
        <v>2854</v>
      </c>
      <c r="C98" s="285">
        <v>1699</v>
      </c>
      <c r="D98" s="285">
        <v>2120</v>
      </c>
      <c r="E98" s="286">
        <f>(D98-C98)/C98</f>
        <v>0.248</v>
      </c>
      <c r="F98" s="287" t="str">
        <f t="shared" si="4"/>
        <v>是</v>
      </c>
      <c r="G98" s="271" t="str">
        <f t="shared" si="5"/>
        <v>类</v>
      </c>
    </row>
    <row r="99" ht="36" customHeight="1" spans="1:7">
      <c r="A99" s="283" t="s">
        <v>2855</v>
      </c>
      <c r="B99" s="284" t="s">
        <v>2856</v>
      </c>
      <c r="C99" s="285">
        <f>C103</f>
        <v>1699</v>
      </c>
      <c r="D99" s="285">
        <f>D103</f>
        <v>2120</v>
      </c>
      <c r="E99" s="286">
        <f>(D99-C99)/C99</f>
        <v>0.248</v>
      </c>
      <c r="F99" s="287" t="str">
        <f t="shared" si="4"/>
        <v>是</v>
      </c>
      <c r="G99" s="271" t="str">
        <f t="shared" si="5"/>
        <v>款</v>
      </c>
    </row>
    <row r="100" ht="36" customHeight="1" spans="1:7">
      <c r="A100" s="289" t="s">
        <v>2857</v>
      </c>
      <c r="B100" s="288" t="s">
        <v>2737</v>
      </c>
      <c r="C100" s="290"/>
      <c r="D100" s="290"/>
      <c r="E100" s="291" t="str">
        <f t="shared" si="3"/>
        <v/>
      </c>
      <c r="F100" s="287" t="str">
        <f t="shared" si="4"/>
        <v>否</v>
      </c>
      <c r="G100" s="271" t="str">
        <f t="shared" si="5"/>
        <v>项</v>
      </c>
    </row>
    <row r="101" ht="36" customHeight="1" spans="1:7">
      <c r="A101" s="289" t="s">
        <v>2858</v>
      </c>
      <c r="B101" s="288" t="s">
        <v>2859</v>
      </c>
      <c r="C101" s="290"/>
      <c r="D101" s="290"/>
      <c r="E101" s="291" t="str">
        <f t="shared" si="3"/>
        <v/>
      </c>
      <c r="F101" s="287" t="str">
        <f t="shared" si="4"/>
        <v>否</v>
      </c>
      <c r="G101" s="271" t="str">
        <f t="shared" si="5"/>
        <v>项</v>
      </c>
    </row>
    <row r="102" ht="36" customHeight="1" spans="1:7">
      <c r="A102" s="289" t="s">
        <v>2860</v>
      </c>
      <c r="B102" s="288" t="s">
        <v>2861</v>
      </c>
      <c r="C102" s="290"/>
      <c r="D102" s="290"/>
      <c r="E102" s="291" t="str">
        <f t="shared" si="3"/>
        <v/>
      </c>
      <c r="F102" s="287" t="str">
        <f t="shared" si="4"/>
        <v>否</v>
      </c>
      <c r="G102" s="271" t="str">
        <f t="shared" si="5"/>
        <v>项</v>
      </c>
    </row>
    <row r="103" ht="36" customHeight="1" spans="1:7">
      <c r="A103" s="289" t="s">
        <v>2862</v>
      </c>
      <c r="B103" s="288" t="s">
        <v>2863</v>
      </c>
      <c r="C103" s="292">
        <v>1699</v>
      </c>
      <c r="D103" s="292">
        <v>2120</v>
      </c>
      <c r="E103" s="286">
        <f>(D103-C103)/C103</f>
        <v>0.248</v>
      </c>
      <c r="F103" s="287" t="str">
        <f t="shared" si="4"/>
        <v>是</v>
      </c>
      <c r="G103" s="271" t="str">
        <f t="shared" si="5"/>
        <v>项</v>
      </c>
    </row>
    <row r="104" ht="36" customHeight="1" spans="1:7">
      <c r="A104" s="283" t="s">
        <v>2864</v>
      </c>
      <c r="B104" s="284" t="s">
        <v>2865</v>
      </c>
      <c r="C104" s="293">
        <f>SUM(C105:C108)</f>
        <v>0</v>
      </c>
      <c r="D104" s="293">
        <f>SUM(D105:D108)</f>
        <v>0</v>
      </c>
      <c r="E104" s="294" t="str">
        <f t="shared" si="3"/>
        <v/>
      </c>
      <c r="F104" s="287" t="str">
        <f t="shared" si="4"/>
        <v>否</v>
      </c>
      <c r="G104" s="271" t="str">
        <f t="shared" si="5"/>
        <v>款</v>
      </c>
    </row>
    <row r="105" ht="36" customHeight="1" spans="1:7">
      <c r="A105" s="289" t="s">
        <v>2866</v>
      </c>
      <c r="B105" s="288" t="s">
        <v>2737</v>
      </c>
      <c r="C105" s="290"/>
      <c r="D105" s="290"/>
      <c r="E105" s="291" t="str">
        <f t="shared" si="3"/>
        <v/>
      </c>
      <c r="F105" s="287" t="str">
        <f t="shared" si="4"/>
        <v>否</v>
      </c>
      <c r="G105" s="271" t="str">
        <f t="shared" si="5"/>
        <v>项</v>
      </c>
    </row>
    <row r="106" ht="36" customHeight="1" spans="1:7">
      <c r="A106" s="289" t="s">
        <v>2867</v>
      </c>
      <c r="B106" s="288" t="s">
        <v>2859</v>
      </c>
      <c r="C106" s="290"/>
      <c r="D106" s="290"/>
      <c r="E106" s="291" t="str">
        <f t="shared" si="3"/>
        <v/>
      </c>
      <c r="F106" s="287" t="str">
        <f t="shared" si="4"/>
        <v>否</v>
      </c>
      <c r="G106" s="271" t="str">
        <f t="shared" si="5"/>
        <v>项</v>
      </c>
    </row>
    <row r="107" ht="36" customHeight="1" spans="1:7">
      <c r="A107" s="289" t="s">
        <v>2868</v>
      </c>
      <c r="B107" s="288" t="s">
        <v>2869</v>
      </c>
      <c r="C107" s="290"/>
      <c r="D107" s="290"/>
      <c r="E107" s="291" t="str">
        <f t="shared" si="3"/>
        <v/>
      </c>
      <c r="F107" s="287" t="str">
        <f t="shared" si="4"/>
        <v>否</v>
      </c>
      <c r="G107" s="271" t="str">
        <f t="shared" si="5"/>
        <v>项</v>
      </c>
    </row>
    <row r="108" ht="36" customHeight="1" spans="1:7">
      <c r="A108" s="289" t="s">
        <v>2870</v>
      </c>
      <c r="B108" s="288" t="s">
        <v>2871</v>
      </c>
      <c r="C108" s="290"/>
      <c r="D108" s="290"/>
      <c r="E108" s="291" t="str">
        <f t="shared" si="3"/>
        <v/>
      </c>
      <c r="F108" s="287" t="str">
        <f t="shared" si="4"/>
        <v>否</v>
      </c>
      <c r="G108" s="271" t="str">
        <f t="shared" si="5"/>
        <v>项</v>
      </c>
    </row>
    <row r="109" ht="36" customHeight="1" spans="1:7">
      <c r="A109" s="283" t="s">
        <v>2872</v>
      </c>
      <c r="B109" s="284" t="s">
        <v>2873</v>
      </c>
      <c r="C109" s="285"/>
      <c r="D109" s="285"/>
      <c r="E109" s="286"/>
      <c r="F109" s="287" t="str">
        <f t="shared" si="4"/>
        <v>否</v>
      </c>
      <c r="G109" s="271" t="str">
        <f t="shared" si="5"/>
        <v>款</v>
      </c>
    </row>
    <row r="110" ht="36" customHeight="1" spans="1:7">
      <c r="A110" s="289" t="s">
        <v>2874</v>
      </c>
      <c r="B110" s="288" t="s">
        <v>2875</v>
      </c>
      <c r="C110" s="290"/>
      <c r="D110" s="290"/>
      <c r="E110" s="291" t="str">
        <f t="shared" si="3"/>
        <v/>
      </c>
      <c r="F110" s="287" t="str">
        <f t="shared" si="4"/>
        <v>否</v>
      </c>
      <c r="G110" s="271" t="str">
        <f t="shared" si="5"/>
        <v>项</v>
      </c>
    </row>
    <row r="111" ht="36" customHeight="1" spans="1:7">
      <c r="A111" s="289" t="s">
        <v>2876</v>
      </c>
      <c r="B111" s="288" t="s">
        <v>2877</v>
      </c>
      <c r="C111" s="290"/>
      <c r="D111" s="290"/>
      <c r="E111" s="291" t="str">
        <f t="shared" si="3"/>
        <v/>
      </c>
      <c r="F111" s="287" t="str">
        <f t="shared" si="4"/>
        <v>否</v>
      </c>
      <c r="G111" s="271" t="str">
        <f t="shared" si="5"/>
        <v>项</v>
      </c>
    </row>
    <row r="112" ht="36" customHeight="1" spans="1:7">
      <c r="A112" s="289" t="s">
        <v>2878</v>
      </c>
      <c r="B112" s="288" t="s">
        <v>2879</v>
      </c>
      <c r="C112" s="290"/>
      <c r="D112" s="290"/>
      <c r="E112" s="291" t="str">
        <f t="shared" si="3"/>
        <v/>
      </c>
      <c r="F112" s="287" t="str">
        <f t="shared" si="4"/>
        <v>否</v>
      </c>
      <c r="G112" s="271" t="str">
        <f t="shared" si="5"/>
        <v>项</v>
      </c>
    </row>
    <row r="113" ht="36" customHeight="1" spans="1:7">
      <c r="A113" s="289" t="s">
        <v>2880</v>
      </c>
      <c r="B113" s="288" t="s">
        <v>2881</v>
      </c>
      <c r="C113" s="292"/>
      <c r="D113" s="292"/>
      <c r="E113" s="286"/>
      <c r="F113" s="287" t="str">
        <f t="shared" si="4"/>
        <v>否</v>
      </c>
      <c r="G113" s="271" t="str">
        <f t="shared" si="5"/>
        <v>项</v>
      </c>
    </row>
    <row r="114" ht="36" customHeight="1" spans="1:7">
      <c r="A114" s="295">
        <v>21370</v>
      </c>
      <c r="B114" s="284" t="s">
        <v>2882</v>
      </c>
      <c r="C114" s="293">
        <f>SUM(C115:C116)</f>
        <v>0</v>
      </c>
      <c r="D114" s="293">
        <f>SUM(D115:D116)</f>
        <v>0</v>
      </c>
      <c r="E114" s="294" t="str">
        <f t="shared" si="3"/>
        <v/>
      </c>
      <c r="F114" s="287" t="str">
        <f t="shared" si="4"/>
        <v>否</v>
      </c>
      <c r="G114" s="271" t="str">
        <f t="shared" si="5"/>
        <v>款</v>
      </c>
    </row>
    <row r="115" ht="36" customHeight="1" spans="1:7">
      <c r="A115" s="296">
        <v>2137001</v>
      </c>
      <c r="B115" s="288" t="s">
        <v>2737</v>
      </c>
      <c r="C115" s="290"/>
      <c r="D115" s="290"/>
      <c r="E115" s="291" t="str">
        <f t="shared" si="3"/>
        <v/>
      </c>
      <c r="F115" s="287" t="str">
        <f t="shared" si="4"/>
        <v>否</v>
      </c>
      <c r="G115" s="271" t="str">
        <f t="shared" si="5"/>
        <v>项</v>
      </c>
    </row>
    <row r="116" ht="36" customHeight="1" spans="1:7">
      <c r="A116" s="296">
        <v>2137099</v>
      </c>
      <c r="B116" s="288" t="s">
        <v>2883</v>
      </c>
      <c r="C116" s="290"/>
      <c r="D116" s="290"/>
      <c r="E116" s="291" t="str">
        <f t="shared" si="3"/>
        <v/>
      </c>
      <c r="F116" s="287" t="str">
        <f t="shared" si="4"/>
        <v>否</v>
      </c>
      <c r="G116" s="271" t="str">
        <f t="shared" si="5"/>
        <v>项</v>
      </c>
    </row>
    <row r="117" ht="36" customHeight="1" spans="1:7">
      <c r="A117" s="295">
        <v>21371</v>
      </c>
      <c r="B117" s="284" t="s">
        <v>2884</v>
      </c>
      <c r="C117" s="293">
        <f>SUM(C118:C121)</f>
        <v>0</v>
      </c>
      <c r="D117" s="293">
        <f>SUM(D118:D121)</f>
        <v>0</v>
      </c>
      <c r="E117" s="294" t="str">
        <f t="shared" si="3"/>
        <v/>
      </c>
      <c r="F117" s="287" t="str">
        <f t="shared" si="4"/>
        <v>否</v>
      </c>
      <c r="G117" s="271" t="str">
        <f t="shared" si="5"/>
        <v>款</v>
      </c>
    </row>
    <row r="118" ht="36" customHeight="1" spans="1:7">
      <c r="A118" s="296">
        <v>2137101</v>
      </c>
      <c r="B118" s="288" t="s">
        <v>2875</v>
      </c>
      <c r="C118" s="290"/>
      <c r="D118" s="290"/>
      <c r="E118" s="291" t="str">
        <f t="shared" si="3"/>
        <v/>
      </c>
      <c r="F118" s="287" t="str">
        <f t="shared" si="4"/>
        <v>否</v>
      </c>
      <c r="G118" s="271" t="str">
        <f t="shared" si="5"/>
        <v>项</v>
      </c>
    </row>
    <row r="119" ht="36" customHeight="1" spans="1:7">
      <c r="A119" s="296">
        <v>2137102</v>
      </c>
      <c r="B119" s="288" t="s">
        <v>2885</v>
      </c>
      <c r="C119" s="290"/>
      <c r="D119" s="290"/>
      <c r="E119" s="291" t="str">
        <f t="shared" si="3"/>
        <v/>
      </c>
      <c r="F119" s="287" t="str">
        <f t="shared" si="4"/>
        <v>否</v>
      </c>
      <c r="G119" s="271" t="str">
        <f t="shared" si="5"/>
        <v>项</v>
      </c>
    </row>
    <row r="120" ht="36" customHeight="1" spans="1:7">
      <c r="A120" s="296">
        <v>2137103</v>
      </c>
      <c r="B120" s="288" t="s">
        <v>2879</v>
      </c>
      <c r="C120" s="290"/>
      <c r="D120" s="290"/>
      <c r="E120" s="291" t="str">
        <f t="shared" si="3"/>
        <v/>
      </c>
      <c r="F120" s="287" t="str">
        <f t="shared" si="4"/>
        <v>否</v>
      </c>
      <c r="G120" s="271" t="str">
        <f t="shared" si="5"/>
        <v>项</v>
      </c>
    </row>
    <row r="121" ht="36" customHeight="1" spans="1:7">
      <c r="A121" s="296">
        <v>2137199</v>
      </c>
      <c r="B121" s="288" t="s">
        <v>2886</v>
      </c>
      <c r="C121" s="290"/>
      <c r="D121" s="290"/>
      <c r="E121" s="291" t="str">
        <f t="shared" si="3"/>
        <v/>
      </c>
      <c r="F121" s="287" t="str">
        <f t="shared" si="4"/>
        <v>否</v>
      </c>
      <c r="G121" s="271" t="str">
        <f t="shared" si="5"/>
        <v>项</v>
      </c>
    </row>
    <row r="122" ht="36" customHeight="1" spans="1:7">
      <c r="A122" s="283" t="s">
        <v>94</v>
      </c>
      <c r="B122" s="284" t="s">
        <v>2887</v>
      </c>
      <c r="C122" s="285"/>
      <c r="D122" s="285"/>
      <c r="E122" s="286"/>
      <c r="F122" s="287" t="str">
        <f t="shared" si="4"/>
        <v>是</v>
      </c>
      <c r="G122" s="271" t="str">
        <f t="shared" si="5"/>
        <v>类</v>
      </c>
    </row>
    <row r="123" ht="36" customHeight="1" spans="1:7">
      <c r="A123" s="283" t="s">
        <v>2888</v>
      </c>
      <c r="B123" s="284" t="s">
        <v>2889</v>
      </c>
      <c r="C123" s="293">
        <f>SUM(C124:C127)</f>
        <v>0</v>
      </c>
      <c r="D123" s="293">
        <f>SUM(D124:D127)</f>
        <v>0</v>
      </c>
      <c r="E123" s="294" t="str">
        <f t="shared" si="3"/>
        <v/>
      </c>
      <c r="F123" s="287" t="str">
        <f t="shared" si="4"/>
        <v>否</v>
      </c>
      <c r="G123" s="271" t="str">
        <f t="shared" si="5"/>
        <v>款</v>
      </c>
    </row>
    <row r="124" ht="36" customHeight="1" spans="1:7">
      <c r="A124" s="289" t="s">
        <v>2890</v>
      </c>
      <c r="B124" s="288" t="s">
        <v>2891</v>
      </c>
      <c r="C124" s="290"/>
      <c r="D124" s="290"/>
      <c r="E124" s="291" t="str">
        <f t="shared" si="3"/>
        <v/>
      </c>
      <c r="F124" s="287" t="str">
        <f t="shared" si="4"/>
        <v>否</v>
      </c>
      <c r="G124" s="271" t="str">
        <f t="shared" si="5"/>
        <v>项</v>
      </c>
    </row>
    <row r="125" ht="36" customHeight="1" spans="1:7">
      <c r="A125" s="289" t="s">
        <v>2892</v>
      </c>
      <c r="B125" s="288" t="s">
        <v>2893</v>
      </c>
      <c r="C125" s="290"/>
      <c r="D125" s="290"/>
      <c r="E125" s="291" t="str">
        <f t="shared" si="3"/>
        <v/>
      </c>
      <c r="F125" s="287" t="str">
        <f t="shared" si="4"/>
        <v>否</v>
      </c>
      <c r="G125" s="271" t="str">
        <f t="shared" si="5"/>
        <v>项</v>
      </c>
    </row>
    <row r="126" ht="36" customHeight="1" spans="1:7">
      <c r="A126" s="289" t="s">
        <v>2894</v>
      </c>
      <c r="B126" s="288" t="s">
        <v>2895</v>
      </c>
      <c r="C126" s="290"/>
      <c r="D126" s="290"/>
      <c r="E126" s="291" t="str">
        <f t="shared" si="3"/>
        <v/>
      </c>
      <c r="F126" s="287" t="str">
        <f t="shared" si="4"/>
        <v>否</v>
      </c>
      <c r="G126" s="271" t="str">
        <f t="shared" si="5"/>
        <v>项</v>
      </c>
    </row>
    <row r="127" ht="36" customHeight="1" spans="1:7">
      <c r="A127" s="289" t="s">
        <v>2896</v>
      </c>
      <c r="B127" s="288" t="s">
        <v>2897</v>
      </c>
      <c r="C127" s="290"/>
      <c r="D127" s="290"/>
      <c r="E127" s="291" t="str">
        <f t="shared" si="3"/>
        <v/>
      </c>
      <c r="F127" s="287" t="str">
        <f t="shared" si="4"/>
        <v>否</v>
      </c>
      <c r="G127" s="271" t="str">
        <f t="shared" si="5"/>
        <v>项</v>
      </c>
    </row>
    <row r="128" ht="36" customHeight="1" spans="1:7">
      <c r="A128" s="283" t="s">
        <v>2898</v>
      </c>
      <c r="B128" s="284" t="s">
        <v>2899</v>
      </c>
      <c r="C128" s="285"/>
      <c r="D128" s="285"/>
      <c r="E128" s="286"/>
      <c r="F128" s="287" t="str">
        <f t="shared" si="4"/>
        <v>否</v>
      </c>
      <c r="G128" s="271" t="str">
        <f t="shared" si="5"/>
        <v>款</v>
      </c>
    </row>
    <row r="129" ht="36" customHeight="1" spans="1:7">
      <c r="A129" s="289" t="s">
        <v>2900</v>
      </c>
      <c r="B129" s="288" t="s">
        <v>2895</v>
      </c>
      <c r="C129" s="290"/>
      <c r="D129" s="290"/>
      <c r="E129" s="291" t="str">
        <f t="shared" si="3"/>
        <v/>
      </c>
      <c r="F129" s="287" t="str">
        <f t="shared" si="4"/>
        <v>否</v>
      </c>
      <c r="G129" s="271" t="str">
        <f t="shared" si="5"/>
        <v>项</v>
      </c>
    </row>
    <row r="130" ht="36" customHeight="1" spans="1:7">
      <c r="A130" s="289" t="s">
        <v>2901</v>
      </c>
      <c r="B130" s="288" t="s">
        <v>2902</v>
      </c>
      <c r="C130" s="290"/>
      <c r="D130" s="290"/>
      <c r="E130" s="291" t="str">
        <f t="shared" si="3"/>
        <v/>
      </c>
      <c r="F130" s="287" t="str">
        <f t="shared" si="4"/>
        <v>否</v>
      </c>
      <c r="G130" s="271" t="str">
        <f t="shared" si="5"/>
        <v>项</v>
      </c>
    </row>
    <row r="131" ht="36" customHeight="1" spans="1:7">
      <c r="A131" s="289" t="s">
        <v>2903</v>
      </c>
      <c r="B131" s="288" t="s">
        <v>2904</v>
      </c>
      <c r="C131" s="290"/>
      <c r="D131" s="290"/>
      <c r="E131" s="291" t="str">
        <f t="shared" si="3"/>
        <v/>
      </c>
      <c r="F131" s="287" t="str">
        <f t="shared" si="4"/>
        <v>否</v>
      </c>
      <c r="G131" s="271" t="str">
        <f t="shared" si="5"/>
        <v>项</v>
      </c>
    </row>
    <row r="132" ht="36" customHeight="1" spans="1:7">
      <c r="A132" s="289" t="s">
        <v>2905</v>
      </c>
      <c r="B132" s="288" t="s">
        <v>2906</v>
      </c>
      <c r="C132" s="292"/>
      <c r="D132" s="292"/>
      <c r="E132" s="286"/>
      <c r="F132" s="287" t="str">
        <f t="shared" ref="F132:F195" si="6">IF(LEN(A132)=3,"是",IF(B132&lt;&gt;"",IF(SUM(C132:D132)&lt;&gt;0,"是","否"),"是"))</f>
        <v>否</v>
      </c>
      <c r="G132" s="271" t="str">
        <f t="shared" ref="G132:G195" si="7">IF(LEN(A132)=3,"类",IF(LEN(A132)=5,"款","项"))</f>
        <v>项</v>
      </c>
    </row>
    <row r="133" ht="36" customHeight="1" spans="1:7">
      <c r="A133" s="283" t="s">
        <v>2907</v>
      </c>
      <c r="B133" s="284" t="s">
        <v>2908</v>
      </c>
      <c r="C133" s="285"/>
      <c r="D133" s="285"/>
      <c r="E133" s="286"/>
      <c r="F133" s="287" t="str">
        <f t="shared" si="6"/>
        <v>否</v>
      </c>
      <c r="G133" s="271" t="str">
        <f t="shared" si="7"/>
        <v>款</v>
      </c>
    </row>
    <row r="134" ht="36" customHeight="1" spans="1:7">
      <c r="A134" s="289" t="s">
        <v>2909</v>
      </c>
      <c r="B134" s="288" t="s">
        <v>2910</v>
      </c>
      <c r="C134" s="290"/>
      <c r="D134" s="290"/>
      <c r="E134" s="291" t="str">
        <f t="shared" ref="E134:E193" si="8">IF(C134&gt;0,D134/C134-1,IF(C134&lt;0,-(D134/C134-1),""))</f>
        <v/>
      </c>
      <c r="F134" s="287" t="str">
        <f t="shared" si="6"/>
        <v>否</v>
      </c>
      <c r="G134" s="271" t="str">
        <f t="shared" si="7"/>
        <v>项</v>
      </c>
    </row>
    <row r="135" ht="36" customHeight="1" spans="1:7">
      <c r="A135" s="289" t="s">
        <v>2911</v>
      </c>
      <c r="B135" s="288" t="s">
        <v>2912</v>
      </c>
      <c r="C135" s="292"/>
      <c r="D135" s="292"/>
      <c r="E135" s="286"/>
      <c r="F135" s="287" t="str">
        <f t="shared" si="6"/>
        <v>否</v>
      </c>
      <c r="G135" s="271" t="str">
        <f t="shared" si="7"/>
        <v>项</v>
      </c>
    </row>
    <row r="136" ht="36" customHeight="1" spans="1:7">
      <c r="A136" s="289" t="s">
        <v>2913</v>
      </c>
      <c r="B136" s="288" t="s">
        <v>2914</v>
      </c>
      <c r="C136" s="292"/>
      <c r="D136" s="292"/>
      <c r="E136" s="286"/>
      <c r="F136" s="287" t="str">
        <f t="shared" si="6"/>
        <v>否</v>
      </c>
      <c r="G136" s="271" t="str">
        <f t="shared" si="7"/>
        <v>项</v>
      </c>
    </row>
    <row r="137" ht="36" customHeight="1" spans="1:7">
      <c r="A137" s="289" t="s">
        <v>2915</v>
      </c>
      <c r="B137" s="288" t="s">
        <v>2916</v>
      </c>
      <c r="C137" s="290"/>
      <c r="D137" s="290"/>
      <c r="E137" s="291" t="str">
        <f t="shared" si="8"/>
        <v/>
      </c>
      <c r="F137" s="287" t="str">
        <f t="shared" si="6"/>
        <v>否</v>
      </c>
      <c r="G137" s="271" t="str">
        <f t="shared" si="7"/>
        <v>项</v>
      </c>
    </row>
    <row r="138" ht="36" customHeight="1" spans="1:7">
      <c r="A138" s="283" t="s">
        <v>2917</v>
      </c>
      <c r="B138" s="284" t="s">
        <v>2918</v>
      </c>
      <c r="C138" s="293">
        <f>SUM(C139:C146)</f>
        <v>0</v>
      </c>
      <c r="D138" s="293">
        <f>SUM(D139:D146)</f>
        <v>0</v>
      </c>
      <c r="E138" s="294" t="str">
        <f t="shared" si="8"/>
        <v/>
      </c>
      <c r="F138" s="287" t="str">
        <f t="shared" si="6"/>
        <v>否</v>
      </c>
      <c r="G138" s="271" t="str">
        <f t="shared" si="7"/>
        <v>款</v>
      </c>
    </row>
    <row r="139" ht="36" customHeight="1" spans="1:7">
      <c r="A139" s="289" t="s">
        <v>2919</v>
      </c>
      <c r="B139" s="288" t="s">
        <v>2920</v>
      </c>
      <c r="C139" s="290"/>
      <c r="D139" s="290"/>
      <c r="E139" s="291" t="str">
        <f t="shared" si="8"/>
        <v/>
      </c>
      <c r="F139" s="287" t="str">
        <f t="shared" si="6"/>
        <v>否</v>
      </c>
      <c r="G139" s="271" t="str">
        <f t="shared" si="7"/>
        <v>项</v>
      </c>
    </row>
    <row r="140" ht="36" customHeight="1" spans="1:7">
      <c r="A140" s="289" t="s">
        <v>2921</v>
      </c>
      <c r="B140" s="288" t="s">
        <v>2922</v>
      </c>
      <c r="C140" s="290"/>
      <c r="D140" s="290"/>
      <c r="E140" s="291" t="str">
        <f t="shared" si="8"/>
        <v/>
      </c>
      <c r="F140" s="287" t="str">
        <f t="shared" si="6"/>
        <v>否</v>
      </c>
      <c r="G140" s="271" t="str">
        <f t="shared" si="7"/>
        <v>项</v>
      </c>
    </row>
    <row r="141" ht="36" customHeight="1" spans="1:7">
      <c r="A141" s="289" t="s">
        <v>2923</v>
      </c>
      <c r="B141" s="288" t="s">
        <v>2924</v>
      </c>
      <c r="C141" s="290"/>
      <c r="D141" s="290"/>
      <c r="E141" s="291" t="str">
        <f t="shared" si="8"/>
        <v/>
      </c>
      <c r="F141" s="287" t="str">
        <f t="shared" si="6"/>
        <v>否</v>
      </c>
      <c r="G141" s="271" t="str">
        <f t="shared" si="7"/>
        <v>项</v>
      </c>
    </row>
    <row r="142" ht="36" customHeight="1" spans="1:7">
      <c r="A142" s="289" t="s">
        <v>2925</v>
      </c>
      <c r="B142" s="288" t="s">
        <v>2926</v>
      </c>
      <c r="C142" s="290"/>
      <c r="D142" s="290"/>
      <c r="E142" s="291" t="str">
        <f t="shared" si="8"/>
        <v/>
      </c>
      <c r="F142" s="287" t="str">
        <f t="shared" si="6"/>
        <v>否</v>
      </c>
      <c r="G142" s="271" t="str">
        <f t="shared" si="7"/>
        <v>项</v>
      </c>
    </row>
    <row r="143" ht="36" customHeight="1" spans="1:7">
      <c r="A143" s="289" t="s">
        <v>2927</v>
      </c>
      <c r="B143" s="288" t="s">
        <v>2928</v>
      </c>
      <c r="C143" s="290"/>
      <c r="D143" s="290"/>
      <c r="E143" s="291" t="str">
        <f t="shared" si="8"/>
        <v/>
      </c>
      <c r="F143" s="287" t="str">
        <f t="shared" si="6"/>
        <v>否</v>
      </c>
      <c r="G143" s="271" t="str">
        <f t="shared" si="7"/>
        <v>项</v>
      </c>
    </row>
    <row r="144" ht="36" customHeight="1" spans="1:7">
      <c r="A144" s="289" t="s">
        <v>2929</v>
      </c>
      <c r="B144" s="288" t="s">
        <v>2930</v>
      </c>
      <c r="C144" s="290"/>
      <c r="D144" s="290"/>
      <c r="E144" s="291" t="str">
        <f t="shared" si="8"/>
        <v/>
      </c>
      <c r="F144" s="287" t="str">
        <f t="shared" si="6"/>
        <v>否</v>
      </c>
      <c r="G144" s="271" t="str">
        <f t="shared" si="7"/>
        <v>项</v>
      </c>
    </row>
    <row r="145" ht="36" customHeight="1" spans="1:7">
      <c r="A145" s="289" t="s">
        <v>2931</v>
      </c>
      <c r="B145" s="288" t="s">
        <v>2932</v>
      </c>
      <c r="C145" s="290"/>
      <c r="D145" s="290"/>
      <c r="E145" s="291" t="str">
        <f t="shared" si="8"/>
        <v/>
      </c>
      <c r="F145" s="287" t="str">
        <f t="shared" si="6"/>
        <v>否</v>
      </c>
      <c r="G145" s="271" t="str">
        <f t="shared" si="7"/>
        <v>项</v>
      </c>
    </row>
    <row r="146" ht="36" customHeight="1" spans="1:7">
      <c r="A146" s="289" t="s">
        <v>2933</v>
      </c>
      <c r="B146" s="288" t="s">
        <v>2934</v>
      </c>
      <c r="C146" s="290"/>
      <c r="D146" s="290"/>
      <c r="E146" s="291" t="str">
        <f t="shared" si="8"/>
        <v/>
      </c>
      <c r="F146" s="287" t="str">
        <f t="shared" si="6"/>
        <v>否</v>
      </c>
      <c r="G146" s="271" t="str">
        <f t="shared" si="7"/>
        <v>项</v>
      </c>
    </row>
    <row r="147" ht="36" customHeight="1" spans="1:7">
      <c r="A147" s="283" t="s">
        <v>2935</v>
      </c>
      <c r="B147" s="284" t="s">
        <v>2936</v>
      </c>
      <c r="C147" s="293">
        <f>SUM(C148:C153)</f>
        <v>0</v>
      </c>
      <c r="D147" s="293">
        <f>SUM(D148:D153)</f>
        <v>0</v>
      </c>
      <c r="E147" s="294" t="str">
        <f t="shared" si="8"/>
        <v/>
      </c>
      <c r="F147" s="287" t="str">
        <f t="shared" si="6"/>
        <v>否</v>
      </c>
      <c r="G147" s="271" t="str">
        <f t="shared" si="7"/>
        <v>款</v>
      </c>
    </row>
    <row r="148" ht="36" customHeight="1" spans="1:7">
      <c r="A148" s="289" t="s">
        <v>2937</v>
      </c>
      <c r="B148" s="288" t="s">
        <v>2938</v>
      </c>
      <c r="C148" s="290"/>
      <c r="D148" s="290"/>
      <c r="E148" s="291" t="str">
        <f t="shared" si="8"/>
        <v/>
      </c>
      <c r="F148" s="287" t="str">
        <f t="shared" si="6"/>
        <v>否</v>
      </c>
      <c r="G148" s="271" t="str">
        <f t="shared" si="7"/>
        <v>项</v>
      </c>
    </row>
    <row r="149" ht="36" customHeight="1" spans="1:7">
      <c r="A149" s="289" t="s">
        <v>2939</v>
      </c>
      <c r="B149" s="288" t="s">
        <v>2940</v>
      </c>
      <c r="C149" s="290"/>
      <c r="D149" s="290"/>
      <c r="E149" s="291" t="str">
        <f t="shared" si="8"/>
        <v/>
      </c>
      <c r="F149" s="287" t="str">
        <f t="shared" si="6"/>
        <v>否</v>
      </c>
      <c r="G149" s="271" t="str">
        <f t="shared" si="7"/>
        <v>项</v>
      </c>
    </row>
    <row r="150" ht="36" customHeight="1" spans="1:7">
      <c r="A150" s="289" t="s">
        <v>2941</v>
      </c>
      <c r="B150" s="288" t="s">
        <v>2942</v>
      </c>
      <c r="C150" s="290"/>
      <c r="D150" s="290"/>
      <c r="E150" s="291" t="str">
        <f t="shared" si="8"/>
        <v/>
      </c>
      <c r="F150" s="287" t="str">
        <f t="shared" si="6"/>
        <v>否</v>
      </c>
      <c r="G150" s="271" t="str">
        <f t="shared" si="7"/>
        <v>项</v>
      </c>
    </row>
    <row r="151" ht="36" customHeight="1" spans="1:7">
      <c r="A151" s="289" t="s">
        <v>2943</v>
      </c>
      <c r="B151" s="288" t="s">
        <v>2944</v>
      </c>
      <c r="C151" s="290"/>
      <c r="D151" s="290"/>
      <c r="E151" s="291" t="str">
        <f t="shared" si="8"/>
        <v/>
      </c>
      <c r="F151" s="287" t="str">
        <f t="shared" si="6"/>
        <v>否</v>
      </c>
      <c r="G151" s="271" t="str">
        <f t="shared" si="7"/>
        <v>项</v>
      </c>
    </row>
    <row r="152" ht="36" customHeight="1" spans="1:7">
      <c r="A152" s="289" t="s">
        <v>2945</v>
      </c>
      <c r="B152" s="288" t="s">
        <v>2946</v>
      </c>
      <c r="C152" s="290"/>
      <c r="D152" s="290"/>
      <c r="E152" s="291" t="str">
        <f t="shared" si="8"/>
        <v/>
      </c>
      <c r="F152" s="287" t="str">
        <f t="shared" si="6"/>
        <v>否</v>
      </c>
      <c r="G152" s="271" t="str">
        <f t="shared" si="7"/>
        <v>项</v>
      </c>
    </row>
    <row r="153" ht="36" customHeight="1" spans="1:7">
      <c r="A153" s="289" t="s">
        <v>2947</v>
      </c>
      <c r="B153" s="288" t="s">
        <v>2948</v>
      </c>
      <c r="C153" s="290"/>
      <c r="D153" s="290"/>
      <c r="E153" s="291" t="str">
        <f t="shared" si="8"/>
        <v/>
      </c>
      <c r="F153" s="287" t="str">
        <f t="shared" si="6"/>
        <v>否</v>
      </c>
      <c r="G153" s="271" t="str">
        <f t="shared" si="7"/>
        <v>项</v>
      </c>
    </row>
    <row r="154" ht="36" customHeight="1" spans="1:7">
      <c r="A154" s="283" t="s">
        <v>2949</v>
      </c>
      <c r="B154" s="284" t="s">
        <v>2950</v>
      </c>
      <c r="C154" s="285"/>
      <c r="D154" s="285"/>
      <c r="E154" s="286"/>
      <c r="F154" s="287" t="str">
        <f t="shared" si="6"/>
        <v>否</v>
      </c>
      <c r="G154" s="271" t="str">
        <f t="shared" si="7"/>
        <v>款</v>
      </c>
    </row>
    <row r="155" ht="36" customHeight="1" spans="1:7">
      <c r="A155" s="289" t="s">
        <v>2951</v>
      </c>
      <c r="B155" s="288" t="s">
        <v>2952</v>
      </c>
      <c r="C155" s="292"/>
      <c r="D155" s="292"/>
      <c r="E155" s="286"/>
      <c r="F155" s="287" t="str">
        <f t="shared" si="6"/>
        <v>否</v>
      </c>
      <c r="G155" s="271" t="str">
        <f t="shared" si="7"/>
        <v>项</v>
      </c>
    </row>
    <row r="156" ht="36" customHeight="1" spans="1:7">
      <c r="A156" s="289" t="s">
        <v>2953</v>
      </c>
      <c r="B156" s="288" t="s">
        <v>2954</v>
      </c>
      <c r="C156" s="290"/>
      <c r="D156" s="290"/>
      <c r="E156" s="291" t="str">
        <f t="shared" si="8"/>
        <v/>
      </c>
      <c r="F156" s="287" t="str">
        <f t="shared" si="6"/>
        <v>否</v>
      </c>
      <c r="G156" s="271" t="str">
        <f t="shared" si="7"/>
        <v>项</v>
      </c>
    </row>
    <row r="157" ht="36" customHeight="1" spans="1:7">
      <c r="A157" s="289" t="s">
        <v>2955</v>
      </c>
      <c r="B157" s="288" t="s">
        <v>2956</v>
      </c>
      <c r="C157" s="292"/>
      <c r="D157" s="292"/>
      <c r="E157" s="286"/>
      <c r="F157" s="287" t="str">
        <f t="shared" si="6"/>
        <v>否</v>
      </c>
      <c r="G157" s="271" t="str">
        <f t="shared" si="7"/>
        <v>项</v>
      </c>
    </row>
    <row r="158" ht="36" customHeight="1" spans="1:7">
      <c r="A158" s="289" t="s">
        <v>2957</v>
      </c>
      <c r="B158" s="288" t="s">
        <v>2958</v>
      </c>
      <c r="C158" s="292"/>
      <c r="D158" s="292"/>
      <c r="E158" s="286"/>
      <c r="F158" s="287" t="str">
        <f t="shared" si="6"/>
        <v>否</v>
      </c>
      <c r="G158" s="271" t="str">
        <f t="shared" si="7"/>
        <v>项</v>
      </c>
    </row>
    <row r="159" ht="36" customHeight="1" spans="1:7">
      <c r="A159" s="289" t="s">
        <v>2959</v>
      </c>
      <c r="B159" s="288" t="s">
        <v>2960</v>
      </c>
      <c r="C159" s="290"/>
      <c r="D159" s="290"/>
      <c r="E159" s="291" t="str">
        <f t="shared" si="8"/>
        <v/>
      </c>
      <c r="F159" s="287" t="str">
        <f t="shared" si="6"/>
        <v>否</v>
      </c>
      <c r="G159" s="271" t="str">
        <f t="shared" si="7"/>
        <v>项</v>
      </c>
    </row>
    <row r="160" ht="36" customHeight="1" spans="1:7">
      <c r="A160" s="289" t="s">
        <v>2961</v>
      </c>
      <c r="B160" s="288" t="s">
        <v>2962</v>
      </c>
      <c r="C160" s="290"/>
      <c r="D160" s="290"/>
      <c r="E160" s="291" t="str">
        <f t="shared" si="8"/>
        <v/>
      </c>
      <c r="F160" s="287" t="str">
        <f t="shared" si="6"/>
        <v>否</v>
      </c>
      <c r="G160" s="271" t="str">
        <f t="shared" si="7"/>
        <v>项</v>
      </c>
    </row>
    <row r="161" ht="36" customHeight="1" spans="1:7">
      <c r="A161" s="289" t="s">
        <v>2963</v>
      </c>
      <c r="B161" s="288" t="s">
        <v>2964</v>
      </c>
      <c r="C161" s="290"/>
      <c r="D161" s="290"/>
      <c r="E161" s="291" t="str">
        <f t="shared" si="8"/>
        <v/>
      </c>
      <c r="F161" s="287" t="str">
        <f t="shared" si="6"/>
        <v>否</v>
      </c>
      <c r="G161" s="271" t="str">
        <f t="shared" si="7"/>
        <v>项</v>
      </c>
    </row>
    <row r="162" ht="36" customHeight="1" spans="1:7">
      <c r="A162" s="289" t="s">
        <v>2965</v>
      </c>
      <c r="B162" s="288" t="s">
        <v>2966</v>
      </c>
      <c r="C162" s="290"/>
      <c r="D162" s="290"/>
      <c r="E162" s="291" t="str">
        <f t="shared" si="8"/>
        <v/>
      </c>
      <c r="F162" s="287" t="str">
        <f t="shared" si="6"/>
        <v>否</v>
      </c>
      <c r="G162" s="271" t="str">
        <f t="shared" si="7"/>
        <v>项</v>
      </c>
    </row>
    <row r="163" ht="36" customHeight="1" spans="1:7">
      <c r="A163" s="283" t="s">
        <v>2967</v>
      </c>
      <c r="B163" s="284" t="s">
        <v>2968</v>
      </c>
      <c r="C163" s="293">
        <f>SUM(C164:C165)</f>
        <v>0</v>
      </c>
      <c r="D163" s="293">
        <f>SUM(D164:D165)</f>
        <v>0</v>
      </c>
      <c r="E163" s="294" t="str">
        <f t="shared" si="8"/>
        <v/>
      </c>
      <c r="F163" s="287" t="str">
        <f t="shared" si="6"/>
        <v>否</v>
      </c>
      <c r="G163" s="271" t="str">
        <f t="shared" si="7"/>
        <v>款</v>
      </c>
    </row>
    <row r="164" ht="36" customHeight="1" spans="1:7">
      <c r="A164" s="289" t="s">
        <v>2969</v>
      </c>
      <c r="B164" s="288" t="s">
        <v>2891</v>
      </c>
      <c r="C164" s="290"/>
      <c r="D164" s="290"/>
      <c r="E164" s="291" t="str">
        <f t="shared" si="8"/>
        <v/>
      </c>
      <c r="F164" s="287" t="str">
        <f t="shared" si="6"/>
        <v>否</v>
      </c>
      <c r="G164" s="271" t="str">
        <f t="shared" si="7"/>
        <v>项</v>
      </c>
    </row>
    <row r="165" ht="36" customHeight="1" spans="1:7">
      <c r="A165" s="289" t="s">
        <v>2970</v>
      </c>
      <c r="B165" s="288" t="s">
        <v>2971</v>
      </c>
      <c r="C165" s="290"/>
      <c r="D165" s="290"/>
      <c r="E165" s="291" t="str">
        <f t="shared" si="8"/>
        <v/>
      </c>
      <c r="F165" s="287" t="str">
        <f t="shared" si="6"/>
        <v>否</v>
      </c>
      <c r="G165" s="271" t="str">
        <f t="shared" si="7"/>
        <v>项</v>
      </c>
    </row>
    <row r="166" ht="36" customHeight="1" spans="1:7">
      <c r="A166" s="283" t="s">
        <v>2972</v>
      </c>
      <c r="B166" s="284" t="s">
        <v>2973</v>
      </c>
      <c r="C166" s="293">
        <f>SUM(C167:C168)</f>
        <v>0</v>
      </c>
      <c r="D166" s="293">
        <f>SUM(D167:D168)</f>
        <v>0</v>
      </c>
      <c r="E166" s="294" t="str">
        <f t="shared" si="8"/>
        <v/>
      </c>
      <c r="F166" s="287" t="str">
        <f t="shared" si="6"/>
        <v>否</v>
      </c>
      <c r="G166" s="271" t="str">
        <f t="shared" si="7"/>
        <v>款</v>
      </c>
    </row>
    <row r="167" ht="36" customHeight="1" spans="1:7">
      <c r="A167" s="289" t="s">
        <v>2974</v>
      </c>
      <c r="B167" s="288" t="s">
        <v>2891</v>
      </c>
      <c r="C167" s="290"/>
      <c r="D167" s="290"/>
      <c r="E167" s="291" t="str">
        <f t="shared" si="8"/>
        <v/>
      </c>
      <c r="F167" s="287" t="str">
        <f t="shared" si="6"/>
        <v>否</v>
      </c>
      <c r="G167" s="271" t="str">
        <f t="shared" si="7"/>
        <v>项</v>
      </c>
    </row>
    <row r="168" ht="36" customHeight="1" spans="1:7">
      <c r="A168" s="289" t="s">
        <v>2975</v>
      </c>
      <c r="B168" s="288" t="s">
        <v>2976</v>
      </c>
      <c r="C168" s="290"/>
      <c r="D168" s="290"/>
      <c r="E168" s="291" t="str">
        <f t="shared" si="8"/>
        <v/>
      </c>
      <c r="F168" s="287" t="str">
        <f t="shared" si="6"/>
        <v>否</v>
      </c>
      <c r="G168" s="271" t="str">
        <f t="shared" si="7"/>
        <v>项</v>
      </c>
    </row>
    <row r="169" ht="36" customHeight="1" spans="1:7">
      <c r="A169" s="283" t="s">
        <v>2977</v>
      </c>
      <c r="B169" s="284" t="s">
        <v>2978</v>
      </c>
      <c r="C169" s="293"/>
      <c r="D169" s="293"/>
      <c r="E169" s="294" t="str">
        <f t="shared" si="8"/>
        <v/>
      </c>
      <c r="F169" s="287" t="str">
        <f t="shared" si="6"/>
        <v>否</v>
      </c>
      <c r="G169" s="271" t="str">
        <f t="shared" si="7"/>
        <v>款</v>
      </c>
    </row>
    <row r="170" ht="36" customHeight="1" spans="1:7">
      <c r="A170" s="283" t="s">
        <v>2979</v>
      </c>
      <c r="B170" s="284" t="s">
        <v>2980</v>
      </c>
      <c r="C170" s="293">
        <f>SUM(C171:C173)</f>
        <v>0</v>
      </c>
      <c r="D170" s="293">
        <f>SUM(D171:D173)</f>
        <v>0</v>
      </c>
      <c r="E170" s="294" t="str">
        <f t="shared" si="8"/>
        <v/>
      </c>
      <c r="F170" s="287" t="str">
        <f t="shared" si="6"/>
        <v>否</v>
      </c>
      <c r="G170" s="271" t="str">
        <f t="shared" si="7"/>
        <v>款</v>
      </c>
    </row>
    <row r="171" ht="36" customHeight="1" spans="1:7">
      <c r="A171" s="289" t="s">
        <v>2981</v>
      </c>
      <c r="B171" s="288" t="s">
        <v>2910</v>
      </c>
      <c r="C171" s="290"/>
      <c r="D171" s="290"/>
      <c r="E171" s="291" t="str">
        <f t="shared" si="8"/>
        <v/>
      </c>
      <c r="F171" s="287" t="str">
        <f t="shared" si="6"/>
        <v>否</v>
      </c>
      <c r="G171" s="271" t="str">
        <f t="shared" si="7"/>
        <v>项</v>
      </c>
    </row>
    <row r="172" ht="36" customHeight="1" spans="1:7">
      <c r="A172" s="289" t="s">
        <v>2982</v>
      </c>
      <c r="B172" s="288" t="s">
        <v>2914</v>
      </c>
      <c r="C172" s="290"/>
      <c r="D172" s="290"/>
      <c r="E172" s="291" t="str">
        <f t="shared" si="8"/>
        <v/>
      </c>
      <c r="F172" s="287" t="str">
        <f t="shared" si="6"/>
        <v>否</v>
      </c>
      <c r="G172" s="271" t="str">
        <f t="shared" si="7"/>
        <v>项</v>
      </c>
    </row>
    <row r="173" ht="36" customHeight="1" spans="1:7">
      <c r="A173" s="289" t="s">
        <v>2983</v>
      </c>
      <c r="B173" s="288" t="s">
        <v>2984</v>
      </c>
      <c r="C173" s="290"/>
      <c r="D173" s="290"/>
      <c r="E173" s="291" t="str">
        <f t="shared" si="8"/>
        <v/>
      </c>
      <c r="F173" s="287" t="str">
        <f t="shared" si="6"/>
        <v>否</v>
      </c>
      <c r="G173" s="271" t="str">
        <f t="shared" si="7"/>
        <v>项</v>
      </c>
    </row>
    <row r="174" ht="36" customHeight="1" spans="1:7">
      <c r="A174" s="283" t="s">
        <v>96</v>
      </c>
      <c r="B174" s="284" t="s">
        <v>2985</v>
      </c>
      <c r="C174" s="285"/>
      <c r="D174" s="285"/>
      <c r="E174" s="286"/>
      <c r="F174" s="287" t="str">
        <f t="shared" si="6"/>
        <v>是</v>
      </c>
      <c r="G174" s="271" t="str">
        <f t="shared" si="7"/>
        <v>类</v>
      </c>
    </row>
    <row r="175" ht="36" customHeight="1" spans="1:7">
      <c r="A175" s="283" t="s">
        <v>2986</v>
      </c>
      <c r="B175" s="284" t="s">
        <v>2987</v>
      </c>
      <c r="C175" s="285"/>
      <c r="D175" s="285"/>
      <c r="E175" s="286"/>
      <c r="F175" s="287" t="str">
        <f t="shared" si="6"/>
        <v>否</v>
      </c>
      <c r="G175" s="271" t="str">
        <f t="shared" si="7"/>
        <v>款</v>
      </c>
    </row>
    <row r="176" ht="36" customHeight="1" spans="1:7">
      <c r="A176" s="289" t="s">
        <v>2988</v>
      </c>
      <c r="B176" s="288" t="s">
        <v>2989</v>
      </c>
      <c r="C176" s="292"/>
      <c r="D176" s="292"/>
      <c r="E176" s="286"/>
      <c r="F176" s="287" t="str">
        <f t="shared" si="6"/>
        <v>否</v>
      </c>
      <c r="G176" s="271" t="str">
        <f t="shared" si="7"/>
        <v>项</v>
      </c>
    </row>
    <row r="177" ht="36" customHeight="1" spans="1:7">
      <c r="A177" s="289" t="s">
        <v>2990</v>
      </c>
      <c r="B177" s="288" t="s">
        <v>2991</v>
      </c>
      <c r="C177" s="290"/>
      <c r="D177" s="290"/>
      <c r="E177" s="291" t="str">
        <f t="shared" si="8"/>
        <v/>
      </c>
      <c r="F177" s="287" t="str">
        <f t="shared" si="6"/>
        <v>否</v>
      </c>
      <c r="G177" s="271" t="str">
        <f t="shared" si="7"/>
        <v>项</v>
      </c>
    </row>
    <row r="178" ht="36" customHeight="1" spans="1:7">
      <c r="A178" s="283" t="s">
        <v>118</v>
      </c>
      <c r="B178" s="284" t="s">
        <v>2992</v>
      </c>
      <c r="C178" s="285">
        <f>SUM(C179,C183,C192)</f>
        <v>73888</v>
      </c>
      <c r="D178" s="285">
        <f>SUM(D179,D183,D192)</f>
        <v>1391</v>
      </c>
      <c r="E178" s="286">
        <f>(D178-C178)/C178</f>
        <v>-0.981</v>
      </c>
      <c r="F178" s="287" t="str">
        <f t="shared" si="6"/>
        <v>是</v>
      </c>
      <c r="G178" s="271" t="str">
        <f t="shared" si="7"/>
        <v>类</v>
      </c>
    </row>
    <row r="179" ht="36" customHeight="1" spans="1:7">
      <c r="A179" s="283" t="s">
        <v>2993</v>
      </c>
      <c r="B179" s="284" t="s">
        <v>2994</v>
      </c>
      <c r="C179" s="285">
        <f>SUM(C180:C181)</f>
        <v>71800</v>
      </c>
      <c r="D179" s="285"/>
      <c r="E179" s="286">
        <f>(D179-C179)/C179</f>
        <v>-1</v>
      </c>
      <c r="F179" s="287" t="str">
        <f t="shared" si="6"/>
        <v>是</v>
      </c>
      <c r="G179" s="271" t="str">
        <f t="shared" si="7"/>
        <v>款</v>
      </c>
    </row>
    <row r="180" ht="36" customHeight="1" spans="1:7">
      <c r="A180" s="289" t="s">
        <v>2995</v>
      </c>
      <c r="B180" s="288" t="s">
        <v>2996</v>
      </c>
      <c r="C180" s="292"/>
      <c r="D180" s="292"/>
      <c r="E180" s="286"/>
      <c r="F180" s="287" t="str">
        <f t="shared" si="6"/>
        <v>否</v>
      </c>
      <c r="G180" s="271" t="str">
        <f t="shared" si="7"/>
        <v>项</v>
      </c>
    </row>
    <row r="181" ht="36" customHeight="1" spans="1:7">
      <c r="A181" s="289" t="s">
        <v>2997</v>
      </c>
      <c r="B181" s="288" t="s">
        <v>2998</v>
      </c>
      <c r="C181" s="292">
        <v>71800</v>
      </c>
      <c r="D181" s="292"/>
      <c r="E181" s="286">
        <f>(D181-C181)/C181</f>
        <v>-1</v>
      </c>
      <c r="F181" s="287" t="str">
        <f t="shared" si="6"/>
        <v>是</v>
      </c>
      <c r="G181" s="271" t="str">
        <f t="shared" si="7"/>
        <v>项</v>
      </c>
    </row>
    <row r="182" ht="36" customHeight="1" spans="1:7">
      <c r="A182" s="289" t="s">
        <v>2999</v>
      </c>
      <c r="B182" s="288" t="s">
        <v>3000</v>
      </c>
      <c r="C182" s="290"/>
      <c r="D182" s="290"/>
      <c r="E182" s="291" t="str">
        <f t="shared" si="8"/>
        <v/>
      </c>
      <c r="F182" s="287" t="str">
        <f t="shared" si="6"/>
        <v>否</v>
      </c>
      <c r="G182" s="271" t="str">
        <f t="shared" si="7"/>
        <v>项</v>
      </c>
    </row>
    <row r="183" ht="36" customHeight="1" spans="1:7">
      <c r="A183" s="283" t="s">
        <v>3001</v>
      </c>
      <c r="B183" s="284" t="s">
        <v>3002</v>
      </c>
      <c r="C183" s="285">
        <f>SUM(C186:C190)</f>
        <v>10</v>
      </c>
      <c r="D183" s="285">
        <f>SUM(D186:D190)</f>
        <v>10</v>
      </c>
      <c r="E183" s="286">
        <f>(D183-C183)/C183</f>
        <v>0</v>
      </c>
      <c r="F183" s="287" t="str">
        <f t="shared" si="6"/>
        <v>是</v>
      </c>
      <c r="G183" s="271" t="str">
        <f t="shared" si="7"/>
        <v>款</v>
      </c>
    </row>
    <row r="184" ht="36" customHeight="1" spans="1:7">
      <c r="A184" s="289" t="s">
        <v>3003</v>
      </c>
      <c r="B184" s="288" t="s">
        <v>3004</v>
      </c>
      <c r="C184" s="290"/>
      <c r="D184" s="290"/>
      <c r="E184" s="291" t="str">
        <f t="shared" si="8"/>
        <v/>
      </c>
      <c r="F184" s="287" t="str">
        <f t="shared" si="6"/>
        <v>否</v>
      </c>
      <c r="G184" s="271" t="str">
        <f t="shared" si="7"/>
        <v>项</v>
      </c>
    </row>
    <row r="185" ht="36" customHeight="1" spans="1:7">
      <c r="A185" s="289" t="s">
        <v>3005</v>
      </c>
      <c r="B185" s="288" t="s">
        <v>3006</v>
      </c>
      <c r="C185" s="290"/>
      <c r="D185" s="290"/>
      <c r="E185" s="291" t="str">
        <f t="shared" si="8"/>
        <v/>
      </c>
      <c r="F185" s="287" t="str">
        <f t="shared" si="6"/>
        <v>否</v>
      </c>
      <c r="G185" s="271" t="str">
        <f t="shared" si="7"/>
        <v>项</v>
      </c>
    </row>
    <row r="186" ht="36" customHeight="1" spans="1:7">
      <c r="A186" s="289" t="s">
        <v>3007</v>
      </c>
      <c r="B186" s="288" t="s">
        <v>3008</v>
      </c>
      <c r="C186" s="292"/>
      <c r="D186" s="292"/>
      <c r="E186" s="286"/>
      <c r="F186" s="287" t="str">
        <f t="shared" si="6"/>
        <v>否</v>
      </c>
      <c r="G186" s="271" t="str">
        <f t="shared" si="7"/>
        <v>项</v>
      </c>
    </row>
    <row r="187" ht="36" customHeight="1" spans="1:7">
      <c r="A187" s="289" t="s">
        <v>3009</v>
      </c>
      <c r="B187" s="288" t="s">
        <v>3010</v>
      </c>
      <c r="C187" s="292">
        <v>10</v>
      </c>
      <c r="D187" s="292">
        <v>10</v>
      </c>
      <c r="E187" s="286">
        <f>(D187-C187)/C187</f>
        <v>0</v>
      </c>
      <c r="F187" s="287" t="str">
        <f t="shared" si="6"/>
        <v>是</v>
      </c>
      <c r="G187" s="271" t="str">
        <f t="shared" si="7"/>
        <v>项</v>
      </c>
    </row>
    <row r="188" ht="36" customHeight="1" spans="1:7">
      <c r="A188" s="289" t="s">
        <v>3011</v>
      </c>
      <c r="B188" s="288" t="s">
        <v>3012</v>
      </c>
      <c r="C188" s="290"/>
      <c r="D188" s="290"/>
      <c r="E188" s="291" t="str">
        <f t="shared" si="8"/>
        <v/>
      </c>
      <c r="F188" s="287" t="str">
        <f t="shared" si="6"/>
        <v>否</v>
      </c>
      <c r="G188" s="271" t="str">
        <f t="shared" si="7"/>
        <v>项</v>
      </c>
    </row>
    <row r="189" ht="36" customHeight="1" spans="1:7">
      <c r="A189" s="289" t="s">
        <v>3013</v>
      </c>
      <c r="B189" s="288" t="s">
        <v>3014</v>
      </c>
      <c r="C189" s="290"/>
      <c r="D189" s="290"/>
      <c r="E189" s="291" t="str">
        <f t="shared" si="8"/>
        <v/>
      </c>
      <c r="F189" s="287" t="str">
        <f t="shared" si="6"/>
        <v>否</v>
      </c>
      <c r="G189" s="271" t="str">
        <f t="shared" si="7"/>
        <v>项</v>
      </c>
    </row>
    <row r="190" ht="36" customHeight="1" spans="1:7">
      <c r="A190" s="289" t="s">
        <v>3015</v>
      </c>
      <c r="B190" s="288" t="s">
        <v>3016</v>
      </c>
      <c r="C190" s="292"/>
      <c r="D190" s="292"/>
      <c r="E190" s="286"/>
      <c r="F190" s="287" t="str">
        <f t="shared" si="6"/>
        <v>否</v>
      </c>
      <c r="G190" s="271" t="str">
        <f t="shared" si="7"/>
        <v>项</v>
      </c>
    </row>
    <row r="191" ht="36" customHeight="1" spans="1:7">
      <c r="A191" s="289" t="s">
        <v>3017</v>
      </c>
      <c r="B191" s="288" t="s">
        <v>3018</v>
      </c>
      <c r="C191" s="290"/>
      <c r="D191" s="290"/>
      <c r="E191" s="291" t="str">
        <f t="shared" si="8"/>
        <v/>
      </c>
      <c r="F191" s="287" t="str">
        <f t="shared" si="6"/>
        <v>否</v>
      </c>
      <c r="G191" s="271" t="str">
        <f t="shared" si="7"/>
        <v>项</v>
      </c>
    </row>
    <row r="192" ht="36" customHeight="1" spans="1:7">
      <c r="A192" s="283" t="s">
        <v>3019</v>
      </c>
      <c r="B192" s="284" t="s">
        <v>3020</v>
      </c>
      <c r="C192" s="285">
        <v>2078</v>
      </c>
      <c r="D192" s="285">
        <v>1381</v>
      </c>
      <c r="E192" s="286">
        <f>(D192-C192)/C192</f>
        <v>-0.335</v>
      </c>
      <c r="F192" s="287" t="str">
        <f t="shared" si="6"/>
        <v>是</v>
      </c>
      <c r="G192" s="271" t="str">
        <f t="shared" si="7"/>
        <v>款</v>
      </c>
    </row>
    <row r="193" ht="36" customHeight="1" spans="1:7">
      <c r="A193" s="296">
        <v>2296001</v>
      </c>
      <c r="B193" s="288" t="s">
        <v>3021</v>
      </c>
      <c r="C193" s="290"/>
      <c r="D193" s="290"/>
      <c r="E193" s="291" t="str">
        <f t="shared" si="8"/>
        <v/>
      </c>
      <c r="F193" s="287" t="str">
        <f t="shared" si="6"/>
        <v>否</v>
      </c>
      <c r="G193" s="271" t="str">
        <f t="shared" si="7"/>
        <v>项</v>
      </c>
    </row>
    <row r="194" ht="36" customHeight="1" spans="1:7">
      <c r="A194" s="289" t="s">
        <v>3022</v>
      </c>
      <c r="B194" s="288" t="s">
        <v>3023</v>
      </c>
      <c r="C194" s="292">
        <v>1093</v>
      </c>
      <c r="D194" s="292">
        <v>828</v>
      </c>
      <c r="E194" s="286">
        <f>(D194-C194)/C194</f>
        <v>-0.242</v>
      </c>
      <c r="F194" s="287" t="str">
        <f t="shared" si="6"/>
        <v>是</v>
      </c>
      <c r="G194" s="271" t="str">
        <f t="shared" si="7"/>
        <v>项</v>
      </c>
    </row>
    <row r="195" ht="36" customHeight="1" spans="1:7">
      <c r="A195" s="289" t="s">
        <v>3024</v>
      </c>
      <c r="B195" s="288" t="s">
        <v>3025</v>
      </c>
      <c r="C195" s="292">
        <v>280</v>
      </c>
      <c r="D195" s="292">
        <v>158</v>
      </c>
      <c r="E195" s="286">
        <f>(D195-C195)/C195</f>
        <v>-0.436</v>
      </c>
      <c r="F195" s="287" t="str">
        <f t="shared" si="6"/>
        <v>是</v>
      </c>
      <c r="G195" s="271" t="str">
        <f t="shared" si="7"/>
        <v>项</v>
      </c>
    </row>
    <row r="196" ht="36" customHeight="1" spans="1:7">
      <c r="A196" s="289" t="s">
        <v>3026</v>
      </c>
      <c r="B196" s="288" t="s">
        <v>3027</v>
      </c>
      <c r="C196" s="290"/>
      <c r="D196" s="290"/>
      <c r="E196" s="291" t="str">
        <f t="shared" ref="E196:E259" si="9">IF(C196&gt;0,D196/C196-1,IF(C196&lt;0,-(D196/C196-1),""))</f>
        <v/>
      </c>
      <c r="F196" s="287" t="str">
        <f t="shared" ref="F196:F259" si="10">IF(LEN(A196)=3,"是",IF(B196&lt;&gt;"",IF(SUM(C196:D196)&lt;&gt;0,"是","否"),"是"))</f>
        <v>否</v>
      </c>
      <c r="G196" s="271" t="str">
        <f t="shared" ref="G196:G259" si="11">IF(LEN(A196)=3,"类",IF(LEN(A196)=5,"款","项"))</f>
        <v>项</v>
      </c>
    </row>
    <row r="197" ht="36" customHeight="1" spans="1:7">
      <c r="A197" s="289" t="s">
        <v>3028</v>
      </c>
      <c r="B197" s="288" t="s">
        <v>3029</v>
      </c>
      <c r="C197" s="290"/>
      <c r="D197" s="290"/>
      <c r="E197" s="291" t="str">
        <f t="shared" si="9"/>
        <v/>
      </c>
      <c r="F197" s="287" t="str">
        <f t="shared" si="10"/>
        <v>否</v>
      </c>
      <c r="G197" s="271" t="str">
        <f t="shared" si="11"/>
        <v>项</v>
      </c>
    </row>
    <row r="198" ht="36" customHeight="1" spans="1:7">
      <c r="A198" s="289" t="s">
        <v>3030</v>
      </c>
      <c r="B198" s="288" t="s">
        <v>3031</v>
      </c>
      <c r="C198" s="292">
        <v>166</v>
      </c>
      <c r="D198" s="292">
        <v>163</v>
      </c>
      <c r="E198" s="286">
        <f>(D198-C198)/C198</f>
        <v>-0.018</v>
      </c>
      <c r="F198" s="287" t="str">
        <f t="shared" si="10"/>
        <v>是</v>
      </c>
      <c r="G198" s="271" t="str">
        <f t="shared" si="11"/>
        <v>项</v>
      </c>
    </row>
    <row r="199" ht="36" customHeight="1" spans="1:7">
      <c r="A199" s="289" t="s">
        <v>3032</v>
      </c>
      <c r="B199" s="288" t="s">
        <v>3033</v>
      </c>
      <c r="C199" s="290"/>
      <c r="D199" s="290"/>
      <c r="E199" s="291" t="str">
        <f t="shared" si="9"/>
        <v/>
      </c>
      <c r="F199" s="287" t="str">
        <f t="shared" si="10"/>
        <v>否</v>
      </c>
      <c r="G199" s="271" t="str">
        <f t="shared" si="11"/>
        <v>项</v>
      </c>
    </row>
    <row r="200" ht="36" customHeight="1" spans="1:7">
      <c r="A200" s="289" t="s">
        <v>3034</v>
      </c>
      <c r="B200" s="288" t="s">
        <v>3035</v>
      </c>
      <c r="C200" s="290"/>
      <c r="D200" s="290"/>
      <c r="E200" s="291" t="str">
        <f t="shared" si="9"/>
        <v/>
      </c>
      <c r="F200" s="287" t="str">
        <f t="shared" si="10"/>
        <v>否</v>
      </c>
      <c r="G200" s="271" t="str">
        <f t="shared" si="11"/>
        <v>项</v>
      </c>
    </row>
    <row r="201" ht="36" customHeight="1" spans="1:7">
      <c r="A201" s="289" t="s">
        <v>3036</v>
      </c>
      <c r="B201" s="288" t="s">
        <v>3037</v>
      </c>
      <c r="C201" s="290"/>
      <c r="D201" s="290"/>
      <c r="E201" s="291" t="str">
        <f t="shared" si="9"/>
        <v/>
      </c>
      <c r="F201" s="287" t="str">
        <f t="shared" si="10"/>
        <v>否</v>
      </c>
      <c r="G201" s="271" t="str">
        <f t="shared" si="11"/>
        <v>项</v>
      </c>
    </row>
    <row r="202" ht="36" customHeight="1" spans="1:7">
      <c r="A202" s="289" t="s">
        <v>3038</v>
      </c>
      <c r="B202" s="288" t="s">
        <v>3039</v>
      </c>
      <c r="C202" s="290"/>
      <c r="D202" s="290"/>
      <c r="E202" s="291" t="str">
        <f t="shared" si="9"/>
        <v/>
      </c>
      <c r="F202" s="287" t="str">
        <f t="shared" si="10"/>
        <v>否</v>
      </c>
      <c r="G202" s="271" t="str">
        <f t="shared" si="11"/>
        <v>项</v>
      </c>
    </row>
    <row r="203" ht="36" customHeight="1" spans="1:7">
      <c r="A203" s="289" t="s">
        <v>3040</v>
      </c>
      <c r="B203" s="288" t="s">
        <v>3041</v>
      </c>
      <c r="C203" s="292">
        <v>290</v>
      </c>
      <c r="D203" s="292">
        <v>220</v>
      </c>
      <c r="E203" s="286">
        <f>(D203-C203)/C203</f>
        <v>-0.241</v>
      </c>
      <c r="F203" s="287" t="str">
        <f t="shared" si="10"/>
        <v>是</v>
      </c>
      <c r="G203" s="271" t="str">
        <f t="shared" si="11"/>
        <v>项</v>
      </c>
    </row>
    <row r="204" ht="36" customHeight="1" spans="1:7">
      <c r="A204" s="283" t="s">
        <v>114</v>
      </c>
      <c r="B204" s="284" t="s">
        <v>3042</v>
      </c>
      <c r="C204" s="285">
        <v>4962</v>
      </c>
      <c r="D204" s="285">
        <v>10800</v>
      </c>
      <c r="E204" s="286">
        <f>(D204-C204)/C204</f>
        <v>1.177</v>
      </c>
      <c r="F204" s="287" t="str">
        <f t="shared" si="10"/>
        <v>是</v>
      </c>
      <c r="G204" s="271" t="str">
        <f t="shared" si="11"/>
        <v>类</v>
      </c>
    </row>
    <row r="205" ht="36" customHeight="1" spans="1:7">
      <c r="A205" s="289" t="s">
        <v>3043</v>
      </c>
      <c r="B205" s="288" t="s">
        <v>3044</v>
      </c>
      <c r="C205" s="290"/>
      <c r="D205" s="290"/>
      <c r="E205" s="291" t="str">
        <f t="shared" si="9"/>
        <v/>
      </c>
      <c r="F205" s="287" t="str">
        <f t="shared" si="10"/>
        <v>否</v>
      </c>
      <c r="G205" s="271" t="str">
        <f t="shared" si="11"/>
        <v>项</v>
      </c>
    </row>
    <row r="206" ht="36" customHeight="1" spans="1:7">
      <c r="A206" s="289" t="s">
        <v>3045</v>
      </c>
      <c r="B206" s="288" t="s">
        <v>3046</v>
      </c>
      <c r="C206" s="290"/>
      <c r="D206" s="290"/>
      <c r="E206" s="291" t="str">
        <f t="shared" si="9"/>
        <v/>
      </c>
      <c r="F206" s="287" t="str">
        <f t="shared" si="10"/>
        <v>否</v>
      </c>
      <c r="G206" s="271" t="str">
        <f t="shared" si="11"/>
        <v>项</v>
      </c>
    </row>
    <row r="207" ht="36" customHeight="1" spans="1:7">
      <c r="A207" s="289" t="s">
        <v>3047</v>
      </c>
      <c r="B207" s="288" t="s">
        <v>3048</v>
      </c>
      <c r="C207" s="290"/>
      <c r="D207" s="290"/>
      <c r="E207" s="291" t="str">
        <f t="shared" si="9"/>
        <v/>
      </c>
      <c r="F207" s="287" t="str">
        <f t="shared" si="10"/>
        <v>否</v>
      </c>
      <c r="G207" s="271" t="str">
        <f t="shared" si="11"/>
        <v>项</v>
      </c>
    </row>
    <row r="208" ht="36" customHeight="1" spans="1:7">
      <c r="A208" s="289" t="s">
        <v>3049</v>
      </c>
      <c r="B208" s="288" t="s">
        <v>3050</v>
      </c>
      <c r="C208" s="290"/>
      <c r="D208" s="290"/>
      <c r="E208" s="291" t="str">
        <f t="shared" si="9"/>
        <v/>
      </c>
      <c r="F208" s="287" t="str">
        <f t="shared" si="10"/>
        <v>否</v>
      </c>
      <c r="G208" s="271" t="str">
        <f t="shared" si="11"/>
        <v>项</v>
      </c>
    </row>
    <row r="209" ht="36" customHeight="1" spans="1:7">
      <c r="A209" s="289" t="s">
        <v>3051</v>
      </c>
      <c r="B209" s="288" t="s">
        <v>3052</v>
      </c>
      <c r="C209" s="290"/>
      <c r="D209" s="290"/>
      <c r="E209" s="291" t="str">
        <f t="shared" si="9"/>
        <v/>
      </c>
      <c r="F209" s="287" t="str">
        <f t="shared" si="10"/>
        <v>否</v>
      </c>
      <c r="G209" s="271" t="str">
        <f t="shared" si="11"/>
        <v>项</v>
      </c>
    </row>
    <row r="210" ht="36" customHeight="1" spans="1:7">
      <c r="A210" s="289" t="s">
        <v>3053</v>
      </c>
      <c r="B210" s="288" t="s">
        <v>3054</v>
      </c>
      <c r="C210" s="290"/>
      <c r="D210" s="290"/>
      <c r="E210" s="291" t="str">
        <f t="shared" si="9"/>
        <v/>
      </c>
      <c r="F210" s="287" t="str">
        <f t="shared" si="10"/>
        <v>否</v>
      </c>
      <c r="G210" s="271" t="str">
        <f t="shared" si="11"/>
        <v>项</v>
      </c>
    </row>
    <row r="211" ht="36" customHeight="1" spans="1:7">
      <c r="A211" s="289" t="s">
        <v>3055</v>
      </c>
      <c r="B211" s="288" t="s">
        <v>3056</v>
      </c>
      <c r="C211" s="290"/>
      <c r="D211" s="290"/>
      <c r="E211" s="291" t="str">
        <f t="shared" si="9"/>
        <v/>
      </c>
      <c r="F211" s="287" t="str">
        <f t="shared" si="10"/>
        <v>否</v>
      </c>
      <c r="G211" s="271" t="str">
        <f t="shared" si="11"/>
        <v>项</v>
      </c>
    </row>
    <row r="212" ht="36" customHeight="1" spans="1:7">
      <c r="A212" s="289" t="s">
        <v>3057</v>
      </c>
      <c r="B212" s="288" t="s">
        <v>3058</v>
      </c>
      <c r="C212" s="290"/>
      <c r="D212" s="290"/>
      <c r="E212" s="291" t="str">
        <f t="shared" si="9"/>
        <v/>
      </c>
      <c r="F212" s="287" t="str">
        <f t="shared" si="10"/>
        <v>否</v>
      </c>
      <c r="G212" s="271" t="str">
        <f t="shared" si="11"/>
        <v>项</v>
      </c>
    </row>
    <row r="213" ht="36" customHeight="1" spans="1:7">
      <c r="A213" s="289" t="s">
        <v>3059</v>
      </c>
      <c r="B213" s="288" t="s">
        <v>3060</v>
      </c>
      <c r="C213" s="290"/>
      <c r="D213" s="290"/>
      <c r="E213" s="291" t="str">
        <f t="shared" si="9"/>
        <v/>
      </c>
      <c r="F213" s="287" t="str">
        <f t="shared" si="10"/>
        <v>否</v>
      </c>
      <c r="G213" s="271" t="str">
        <f t="shared" si="11"/>
        <v>项</v>
      </c>
    </row>
    <row r="214" ht="36" customHeight="1" spans="1:7">
      <c r="A214" s="289" t="s">
        <v>3061</v>
      </c>
      <c r="B214" s="288" t="s">
        <v>3062</v>
      </c>
      <c r="C214" s="290"/>
      <c r="D214" s="290"/>
      <c r="E214" s="291" t="str">
        <f t="shared" si="9"/>
        <v/>
      </c>
      <c r="F214" s="287" t="str">
        <f t="shared" si="10"/>
        <v>否</v>
      </c>
      <c r="G214" s="271" t="str">
        <f t="shared" si="11"/>
        <v>项</v>
      </c>
    </row>
    <row r="215" ht="36" customHeight="1" spans="1:7">
      <c r="A215" s="289" t="s">
        <v>3063</v>
      </c>
      <c r="B215" s="288" t="s">
        <v>3064</v>
      </c>
      <c r="C215" s="290"/>
      <c r="D215" s="290"/>
      <c r="E215" s="291" t="str">
        <f t="shared" si="9"/>
        <v/>
      </c>
      <c r="F215" s="287" t="str">
        <f t="shared" si="10"/>
        <v>否</v>
      </c>
      <c r="G215" s="271" t="str">
        <f t="shared" si="11"/>
        <v>项</v>
      </c>
    </row>
    <row r="216" ht="36" customHeight="1" spans="1:7">
      <c r="A216" s="289" t="s">
        <v>3065</v>
      </c>
      <c r="B216" s="288" t="s">
        <v>3066</v>
      </c>
      <c r="C216" s="290"/>
      <c r="D216" s="290"/>
      <c r="E216" s="291" t="str">
        <f t="shared" si="9"/>
        <v/>
      </c>
      <c r="F216" s="287" t="str">
        <f t="shared" si="10"/>
        <v>否</v>
      </c>
      <c r="G216" s="271" t="str">
        <f t="shared" si="11"/>
        <v>项</v>
      </c>
    </row>
    <row r="217" ht="36" customHeight="1" spans="1:7">
      <c r="A217" s="289" t="s">
        <v>3067</v>
      </c>
      <c r="B217" s="288" t="s">
        <v>3068</v>
      </c>
      <c r="C217" s="290"/>
      <c r="D217" s="290"/>
      <c r="E217" s="291" t="str">
        <f t="shared" si="9"/>
        <v/>
      </c>
      <c r="F217" s="287" t="str">
        <f t="shared" si="10"/>
        <v>否</v>
      </c>
      <c r="G217" s="271" t="str">
        <f t="shared" si="11"/>
        <v>项</v>
      </c>
    </row>
    <row r="218" ht="36" customHeight="1" spans="1:7">
      <c r="A218" s="289" t="s">
        <v>3069</v>
      </c>
      <c r="B218" s="288" t="s">
        <v>3070</v>
      </c>
      <c r="C218" s="290"/>
      <c r="D218" s="290"/>
      <c r="E218" s="291" t="str">
        <f t="shared" si="9"/>
        <v/>
      </c>
      <c r="F218" s="287" t="str">
        <f t="shared" si="10"/>
        <v>否</v>
      </c>
      <c r="G218" s="271" t="str">
        <f t="shared" si="11"/>
        <v>项</v>
      </c>
    </row>
    <row r="219" ht="36" customHeight="1" spans="1:7">
      <c r="A219" s="289" t="s">
        <v>3071</v>
      </c>
      <c r="B219" s="288" t="s">
        <v>3072</v>
      </c>
      <c r="C219" s="292">
        <v>2250</v>
      </c>
      <c r="D219" s="292">
        <v>8000</v>
      </c>
      <c r="E219" s="286">
        <f>(D219-C219)/C219</f>
        <v>2.556</v>
      </c>
      <c r="F219" s="287" t="str">
        <f t="shared" si="10"/>
        <v>是</v>
      </c>
      <c r="G219" s="271" t="str">
        <f t="shared" si="11"/>
        <v>项</v>
      </c>
    </row>
    <row r="220" ht="36" customHeight="1" spans="1:7">
      <c r="A220" s="289" t="s">
        <v>3073</v>
      </c>
      <c r="B220" s="288" t="s">
        <v>3074</v>
      </c>
      <c r="C220" s="292"/>
      <c r="D220" s="292"/>
      <c r="E220" s="286"/>
      <c r="F220" s="287" t="str">
        <f t="shared" si="10"/>
        <v>否</v>
      </c>
      <c r="G220" s="271" t="str">
        <f t="shared" si="11"/>
        <v>项</v>
      </c>
    </row>
    <row r="221" ht="36" customHeight="1" spans="1:7">
      <c r="A221" s="283" t="s">
        <v>116</v>
      </c>
      <c r="B221" s="284" t="s">
        <v>3075</v>
      </c>
      <c r="C221" s="285">
        <v>76</v>
      </c>
      <c r="D221" s="285">
        <v>205</v>
      </c>
      <c r="E221" s="286">
        <f>(D221-C221)/C221</f>
        <v>1.697</v>
      </c>
      <c r="F221" s="287" t="str">
        <f t="shared" si="10"/>
        <v>是</v>
      </c>
      <c r="G221" s="271" t="str">
        <f t="shared" si="11"/>
        <v>类</v>
      </c>
    </row>
    <row r="222" ht="36" customHeight="1" spans="1:7">
      <c r="A222" s="295">
        <v>23304</v>
      </c>
      <c r="B222" s="284" t="s">
        <v>3076</v>
      </c>
      <c r="C222" s="285">
        <f>SUM(C237:C238)</f>
        <v>76</v>
      </c>
      <c r="D222" s="285">
        <f>SUM(D237:D238)</f>
        <v>205</v>
      </c>
      <c r="E222" s="286">
        <f>(D222-C222)/C222</f>
        <v>1.697</v>
      </c>
      <c r="F222" s="287" t="str">
        <f t="shared" si="10"/>
        <v>是</v>
      </c>
      <c r="G222" s="271" t="str">
        <f t="shared" si="11"/>
        <v>款</v>
      </c>
    </row>
    <row r="223" ht="36" customHeight="1" spans="1:7">
      <c r="A223" s="289" t="s">
        <v>3077</v>
      </c>
      <c r="B223" s="288" t="s">
        <v>3078</v>
      </c>
      <c r="C223" s="290"/>
      <c r="D223" s="290"/>
      <c r="E223" s="291" t="str">
        <f t="shared" si="9"/>
        <v/>
      </c>
      <c r="F223" s="287" t="str">
        <f t="shared" si="10"/>
        <v>否</v>
      </c>
      <c r="G223" s="271" t="str">
        <f t="shared" si="11"/>
        <v>项</v>
      </c>
    </row>
    <row r="224" ht="36" customHeight="1" spans="1:7">
      <c r="A224" s="289" t="s">
        <v>3079</v>
      </c>
      <c r="B224" s="288" t="s">
        <v>3080</v>
      </c>
      <c r="C224" s="290"/>
      <c r="D224" s="290"/>
      <c r="E224" s="291" t="str">
        <f t="shared" si="9"/>
        <v/>
      </c>
      <c r="F224" s="287" t="str">
        <f t="shared" si="10"/>
        <v>否</v>
      </c>
      <c r="G224" s="271" t="str">
        <f t="shared" si="11"/>
        <v>项</v>
      </c>
    </row>
    <row r="225" ht="36" customHeight="1" spans="1:7">
      <c r="A225" s="289" t="s">
        <v>3081</v>
      </c>
      <c r="B225" s="288" t="s">
        <v>3082</v>
      </c>
      <c r="C225" s="290"/>
      <c r="D225" s="290"/>
      <c r="E225" s="291" t="str">
        <f t="shared" si="9"/>
        <v/>
      </c>
      <c r="F225" s="287" t="str">
        <f t="shared" si="10"/>
        <v>否</v>
      </c>
      <c r="G225" s="271" t="str">
        <f t="shared" si="11"/>
        <v>项</v>
      </c>
    </row>
    <row r="226" ht="36" customHeight="1" spans="1:7">
      <c r="A226" s="289" t="s">
        <v>3083</v>
      </c>
      <c r="B226" s="288" t="s">
        <v>3084</v>
      </c>
      <c r="C226" s="290"/>
      <c r="D226" s="290"/>
      <c r="E226" s="291" t="str">
        <f t="shared" si="9"/>
        <v/>
      </c>
      <c r="F226" s="287" t="str">
        <f t="shared" si="10"/>
        <v>否</v>
      </c>
      <c r="G226" s="271" t="str">
        <f t="shared" si="11"/>
        <v>项</v>
      </c>
    </row>
    <row r="227" ht="36" customHeight="1" spans="1:7">
      <c r="A227" s="289" t="s">
        <v>3085</v>
      </c>
      <c r="B227" s="288" t="s">
        <v>3086</v>
      </c>
      <c r="C227" s="290"/>
      <c r="D227" s="290"/>
      <c r="E227" s="291" t="str">
        <f t="shared" si="9"/>
        <v/>
      </c>
      <c r="F227" s="287" t="str">
        <f t="shared" si="10"/>
        <v>否</v>
      </c>
      <c r="G227" s="271" t="str">
        <f t="shared" si="11"/>
        <v>项</v>
      </c>
    </row>
    <row r="228" ht="36" customHeight="1" spans="1:7">
      <c r="A228" s="289" t="s">
        <v>3087</v>
      </c>
      <c r="B228" s="288" t="s">
        <v>3088</v>
      </c>
      <c r="C228" s="290"/>
      <c r="D228" s="290"/>
      <c r="E228" s="291" t="str">
        <f t="shared" si="9"/>
        <v/>
      </c>
      <c r="F228" s="287" t="str">
        <f t="shared" si="10"/>
        <v>否</v>
      </c>
      <c r="G228" s="271" t="str">
        <f t="shared" si="11"/>
        <v>项</v>
      </c>
    </row>
    <row r="229" ht="36" customHeight="1" spans="1:7">
      <c r="A229" s="289" t="s">
        <v>3089</v>
      </c>
      <c r="B229" s="288" t="s">
        <v>3090</v>
      </c>
      <c r="C229" s="290"/>
      <c r="D229" s="290"/>
      <c r="E229" s="291" t="str">
        <f t="shared" si="9"/>
        <v/>
      </c>
      <c r="F229" s="287" t="str">
        <f t="shared" si="10"/>
        <v>否</v>
      </c>
      <c r="G229" s="271" t="str">
        <f t="shared" si="11"/>
        <v>项</v>
      </c>
    </row>
    <row r="230" ht="36" customHeight="1" spans="1:7">
      <c r="A230" s="289" t="s">
        <v>3091</v>
      </c>
      <c r="B230" s="288" t="s">
        <v>3092</v>
      </c>
      <c r="C230" s="290"/>
      <c r="D230" s="290"/>
      <c r="E230" s="291" t="str">
        <f t="shared" si="9"/>
        <v/>
      </c>
      <c r="F230" s="287" t="str">
        <f t="shared" si="10"/>
        <v>否</v>
      </c>
      <c r="G230" s="271" t="str">
        <f t="shared" si="11"/>
        <v>项</v>
      </c>
    </row>
    <row r="231" ht="36" customHeight="1" spans="1:7">
      <c r="A231" s="289" t="s">
        <v>3093</v>
      </c>
      <c r="B231" s="288" t="s">
        <v>3094</v>
      </c>
      <c r="C231" s="290"/>
      <c r="D231" s="290"/>
      <c r="E231" s="291" t="str">
        <f t="shared" si="9"/>
        <v/>
      </c>
      <c r="F231" s="287" t="str">
        <f t="shared" si="10"/>
        <v>否</v>
      </c>
      <c r="G231" s="271" t="str">
        <f t="shared" si="11"/>
        <v>项</v>
      </c>
    </row>
    <row r="232" ht="36" customHeight="1" spans="1:7">
      <c r="A232" s="289" t="s">
        <v>3095</v>
      </c>
      <c r="B232" s="288" t="s">
        <v>3096</v>
      </c>
      <c r="C232" s="290"/>
      <c r="D232" s="290"/>
      <c r="E232" s="291" t="str">
        <f t="shared" si="9"/>
        <v/>
      </c>
      <c r="F232" s="287" t="str">
        <f t="shared" si="10"/>
        <v>否</v>
      </c>
      <c r="G232" s="271" t="str">
        <f t="shared" si="11"/>
        <v>项</v>
      </c>
    </row>
    <row r="233" ht="36" customHeight="1" spans="1:7">
      <c r="A233" s="289" t="s">
        <v>3097</v>
      </c>
      <c r="B233" s="288" t="s">
        <v>3098</v>
      </c>
      <c r="C233" s="290"/>
      <c r="D233" s="290"/>
      <c r="E233" s="291" t="str">
        <f t="shared" si="9"/>
        <v/>
      </c>
      <c r="F233" s="287" t="str">
        <f t="shared" si="10"/>
        <v>否</v>
      </c>
      <c r="G233" s="271" t="str">
        <f t="shared" si="11"/>
        <v>项</v>
      </c>
    </row>
    <row r="234" ht="36" customHeight="1" spans="1:7">
      <c r="A234" s="289" t="s">
        <v>3099</v>
      </c>
      <c r="B234" s="288" t="s">
        <v>3100</v>
      </c>
      <c r="C234" s="290"/>
      <c r="D234" s="290"/>
      <c r="E234" s="291" t="str">
        <f t="shared" si="9"/>
        <v/>
      </c>
      <c r="F234" s="287" t="str">
        <f t="shared" si="10"/>
        <v>否</v>
      </c>
      <c r="G234" s="271" t="str">
        <f t="shared" si="11"/>
        <v>项</v>
      </c>
    </row>
    <row r="235" ht="36" customHeight="1" spans="1:7">
      <c r="A235" s="289" t="s">
        <v>3101</v>
      </c>
      <c r="B235" s="288" t="s">
        <v>3102</v>
      </c>
      <c r="C235" s="290"/>
      <c r="D235" s="290"/>
      <c r="E235" s="291" t="str">
        <f t="shared" si="9"/>
        <v/>
      </c>
      <c r="F235" s="287" t="str">
        <f t="shared" si="10"/>
        <v>否</v>
      </c>
      <c r="G235" s="271" t="str">
        <f t="shared" si="11"/>
        <v>项</v>
      </c>
    </row>
    <row r="236" ht="36" customHeight="1" spans="1:7">
      <c r="A236" s="289" t="s">
        <v>3103</v>
      </c>
      <c r="B236" s="288" t="s">
        <v>3104</v>
      </c>
      <c r="C236" s="290"/>
      <c r="D236" s="290"/>
      <c r="E236" s="291" t="str">
        <f t="shared" si="9"/>
        <v/>
      </c>
      <c r="F236" s="287" t="str">
        <f t="shared" si="10"/>
        <v>否</v>
      </c>
      <c r="G236" s="271" t="str">
        <f t="shared" si="11"/>
        <v>项</v>
      </c>
    </row>
    <row r="237" ht="36" customHeight="1" spans="1:7">
      <c r="A237" s="289" t="s">
        <v>3105</v>
      </c>
      <c r="B237" s="288" t="s">
        <v>3106</v>
      </c>
      <c r="C237" s="292">
        <v>76</v>
      </c>
      <c r="D237" s="292">
        <v>170</v>
      </c>
      <c r="E237" s="286">
        <f>(D237-C237)/C237</f>
        <v>1.237</v>
      </c>
      <c r="F237" s="287" t="str">
        <f t="shared" si="10"/>
        <v>是</v>
      </c>
      <c r="G237" s="271" t="str">
        <f t="shared" si="11"/>
        <v>项</v>
      </c>
    </row>
    <row r="238" ht="36" customHeight="1" spans="1:7">
      <c r="A238" s="289" t="s">
        <v>3107</v>
      </c>
      <c r="B238" s="288" t="s">
        <v>3108</v>
      </c>
      <c r="C238" s="292"/>
      <c r="D238" s="292">
        <v>35</v>
      </c>
      <c r="E238" s="286"/>
      <c r="F238" s="287" t="str">
        <f t="shared" si="10"/>
        <v>是</v>
      </c>
      <c r="G238" s="271" t="str">
        <f t="shared" si="11"/>
        <v>项</v>
      </c>
    </row>
    <row r="239" ht="36" customHeight="1" spans="1:7">
      <c r="A239" s="295" t="s">
        <v>3109</v>
      </c>
      <c r="B239" s="284" t="s">
        <v>3110</v>
      </c>
      <c r="C239" s="285"/>
      <c r="D239" s="285"/>
      <c r="E239" s="286"/>
      <c r="F239" s="287" t="str">
        <f t="shared" si="10"/>
        <v>是</v>
      </c>
      <c r="G239" s="271" t="str">
        <f t="shared" si="11"/>
        <v>类</v>
      </c>
    </row>
    <row r="240" ht="36" customHeight="1" spans="1:7">
      <c r="A240" s="295" t="s">
        <v>3111</v>
      </c>
      <c r="B240" s="284" t="s">
        <v>3112</v>
      </c>
      <c r="C240" s="293">
        <f>SUM(C241:C252)</f>
        <v>0</v>
      </c>
      <c r="D240" s="293">
        <f>SUM(D241:D252)</f>
        <v>0</v>
      </c>
      <c r="E240" s="294" t="str">
        <f t="shared" si="9"/>
        <v/>
      </c>
      <c r="F240" s="287" t="str">
        <f t="shared" si="10"/>
        <v>否</v>
      </c>
      <c r="G240" s="271" t="str">
        <f t="shared" si="11"/>
        <v>款</v>
      </c>
    </row>
    <row r="241" ht="36" customHeight="1" spans="1:7">
      <c r="A241" s="296" t="s">
        <v>3113</v>
      </c>
      <c r="B241" s="288" t="s">
        <v>3114</v>
      </c>
      <c r="C241" s="290"/>
      <c r="D241" s="290"/>
      <c r="E241" s="291" t="str">
        <f t="shared" si="9"/>
        <v/>
      </c>
      <c r="F241" s="287" t="str">
        <f t="shared" si="10"/>
        <v>否</v>
      </c>
      <c r="G241" s="271" t="str">
        <f t="shared" si="11"/>
        <v>项</v>
      </c>
    </row>
    <row r="242" ht="36" customHeight="1" spans="1:7">
      <c r="A242" s="296" t="s">
        <v>3115</v>
      </c>
      <c r="B242" s="288" t="s">
        <v>3116</v>
      </c>
      <c r="C242" s="290"/>
      <c r="D242" s="290"/>
      <c r="E242" s="291" t="str">
        <f t="shared" si="9"/>
        <v/>
      </c>
      <c r="F242" s="287" t="str">
        <f t="shared" si="10"/>
        <v>否</v>
      </c>
      <c r="G242" s="271" t="str">
        <f t="shared" si="11"/>
        <v>项</v>
      </c>
    </row>
    <row r="243" ht="36" customHeight="1" spans="1:7">
      <c r="A243" s="296" t="s">
        <v>3117</v>
      </c>
      <c r="B243" s="288" t="s">
        <v>3118</v>
      </c>
      <c r="C243" s="290"/>
      <c r="D243" s="290"/>
      <c r="E243" s="291" t="str">
        <f t="shared" si="9"/>
        <v/>
      </c>
      <c r="F243" s="287" t="str">
        <f t="shared" si="10"/>
        <v>否</v>
      </c>
      <c r="G243" s="271" t="str">
        <f t="shared" si="11"/>
        <v>项</v>
      </c>
    </row>
    <row r="244" ht="36" customHeight="1" spans="1:7">
      <c r="A244" s="296" t="s">
        <v>3119</v>
      </c>
      <c r="B244" s="288" t="s">
        <v>3120</v>
      </c>
      <c r="C244" s="290"/>
      <c r="D244" s="290"/>
      <c r="E244" s="291" t="str">
        <f t="shared" si="9"/>
        <v/>
      </c>
      <c r="F244" s="287" t="str">
        <f t="shared" si="10"/>
        <v>否</v>
      </c>
      <c r="G244" s="271" t="str">
        <f t="shared" si="11"/>
        <v>项</v>
      </c>
    </row>
    <row r="245" ht="36" customHeight="1" spans="1:7">
      <c r="A245" s="296" t="s">
        <v>3121</v>
      </c>
      <c r="B245" s="288" t="s">
        <v>3122</v>
      </c>
      <c r="C245" s="290"/>
      <c r="D245" s="290"/>
      <c r="E245" s="291" t="str">
        <f t="shared" si="9"/>
        <v/>
      </c>
      <c r="F245" s="287" t="str">
        <f t="shared" si="10"/>
        <v>否</v>
      </c>
      <c r="G245" s="271" t="str">
        <f t="shared" si="11"/>
        <v>项</v>
      </c>
    </row>
    <row r="246" ht="36" customHeight="1" spans="1:7">
      <c r="A246" s="296" t="s">
        <v>3123</v>
      </c>
      <c r="B246" s="288" t="s">
        <v>3124</v>
      </c>
      <c r="C246" s="290"/>
      <c r="D246" s="290"/>
      <c r="E246" s="291" t="str">
        <f t="shared" si="9"/>
        <v/>
      </c>
      <c r="F246" s="287" t="str">
        <f t="shared" si="10"/>
        <v>否</v>
      </c>
      <c r="G246" s="271" t="str">
        <f t="shared" si="11"/>
        <v>项</v>
      </c>
    </row>
    <row r="247" ht="36" customHeight="1" spans="1:7">
      <c r="A247" s="296" t="s">
        <v>3125</v>
      </c>
      <c r="B247" s="288" t="s">
        <v>3126</v>
      </c>
      <c r="C247" s="290"/>
      <c r="D247" s="290"/>
      <c r="E247" s="291" t="str">
        <f t="shared" si="9"/>
        <v/>
      </c>
      <c r="F247" s="287" t="str">
        <f t="shared" si="10"/>
        <v>否</v>
      </c>
      <c r="G247" s="271" t="str">
        <f t="shared" si="11"/>
        <v>项</v>
      </c>
    </row>
    <row r="248" ht="36" customHeight="1" spans="1:7">
      <c r="A248" s="296" t="s">
        <v>3127</v>
      </c>
      <c r="B248" s="288" t="s">
        <v>3128</v>
      </c>
      <c r="C248" s="290"/>
      <c r="D248" s="290"/>
      <c r="E248" s="291" t="str">
        <f t="shared" si="9"/>
        <v/>
      </c>
      <c r="F248" s="287" t="str">
        <f t="shared" si="10"/>
        <v>否</v>
      </c>
      <c r="G248" s="271" t="str">
        <f t="shared" si="11"/>
        <v>项</v>
      </c>
    </row>
    <row r="249" ht="36" customHeight="1" spans="1:7">
      <c r="A249" s="296" t="s">
        <v>3129</v>
      </c>
      <c r="B249" s="288" t="s">
        <v>3130</v>
      </c>
      <c r="C249" s="290"/>
      <c r="D249" s="290"/>
      <c r="E249" s="291" t="str">
        <f t="shared" si="9"/>
        <v/>
      </c>
      <c r="F249" s="287" t="str">
        <f t="shared" si="10"/>
        <v>否</v>
      </c>
      <c r="G249" s="271" t="str">
        <f t="shared" si="11"/>
        <v>项</v>
      </c>
    </row>
    <row r="250" ht="36" customHeight="1" spans="1:7">
      <c r="A250" s="296" t="s">
        <v>3131</v>
      </c>
      <c r="B250" s="288" t="s">
        <v>3132</v>
      </c>
      <c r="C250" s="290"/>
      <c r="D250" s="290"/>
      <c r="E250" s="291" t="str">
        <f t="shared" si="9"/>
        <v/>
      </c>
      <c r="F250" s="287" t="str">
        <f t="shared" si="10"/>
        <v>否</v>
      </c>
      <c r="G250" s="271" t="str">
        <f t="shared" si="11"/>
        <v>项</v>
      </c>
    </row>
    <row r="251" ht="36" customHeight="1" spans="1:7">
      <c r="A251" s="296" t="s">
        <v>3133</v>
      </c>
      <c r="B251" s="288" t="s">
        <v>3134</v>
      </c>
      <c r="C251" s="290"/>
      <c r="D251" s="290"/>
      <c r="E251" s="291" t="str">
        <f t="shared" si="9"/>
        <v/>
      </c>
      <c r="F251" s="287" t="str">
        <f t="shared" si="10"/>
        <v>否</v>
      </c>
      <c r="G251" s="271" t="str">
        <f t="shared" si="11"/>
        <v>项</v>
      </c>
    </row>
    <row r="252" ht="36" customHeight="1" spans="1:7">
      <c r="A252" s="296" t="s">
        <v>3135</v>
      </c>
      <c r="B252" s="288" t="s">
        <v>3136</v>
      </c>
      <c r="C252" s="290"/>
      <c r="D252" s="290"/>
      <c r="E252" s="291" t="str">
        <f t="shared" si="9"/>
        <v/>
      </c>
      <c r="F252" s="287" t="str">
        <f t="shared" si="10"/>
        <v>否</v>
      </c>
      <c r="G252" s="271" t="str">
        <f t="shared" si="11"/>
        <v>项</v>
      </c>
    </row>
    <row r="253" ht="36" customHeight="1" spans="1:7">
      <c r="A253" s="295" t="s">
        <v>3137</v>
      </c>
      <c r="B253" s="284" t="s">
        <v>3138</v>
      </c>
      <c r="C253" s="293">
        <f>SUM(C254:C259)</f>
        <v>0</v>
      </c>
      <c r="D253" s="293">
        <f>SUM(D254:D259)</f>
        <v>0</v>
      </c>
      <c r="E253" s="294" t="str">
        <f t="shared" si="9"/>
        <v/>
      </c>
      <c r="F253" s="287" t="str">
        <f t="shared" si="10"/>
        <v>否</v>
      </c>
      <c r="G253" s="271" t="str">
        <f t="shared" si="11"/>
        <v>款</v>
      </c>
    </row>
    <row r="254" ht="36" customHeight="1" spans="1:7">
      <c r="A254" s="296" t="s">
        <v>3139</v>
      </c>
      <c r="B254" s="288" t="s">
        <v>3140</v>
      </c>
      <c r="C254" s="290"/>
      <c r="D254" s="290"/>
      <c r="E254" s="291" t="str">
        <f t="shared" si="9"/>
        <v/>
      </c>
      <c r="F254" s="287" t="str">
        <f t="shared" si="10"/>
        <v>否</v>
      </c>
      <c r="G254" s="271" t="str">
        <f t="shared" si="11"/>
        <v>项</v>
      </c>
    </row>
    <row r="255" ht="36" customHeight="1" spans="1:7">
      <c r="A255" s="296" t="s">
        <v>3141</v>
      </c>
      <c r="B255" s="288" t="s">
        <v>3142</v>
      </c>
      <c r="C255" s="290"/>
      <c r="D255" s="290"/>
      <c r="E255" s="291" t="str">
        <f t="shared" si="9"/>
        <v/>
      </c>
      <c r="F255" s="287" t="str">
        <f t="shared" si="10"/>
        <v>否</v>
      </c>
      <c r="G255" s="271" t="str">
        <f t="shared" si="11"/>
        <v>项</v>
      </c>
    </row>
    <row r="256" ht="36" customHeight="1" spans="1:7">
      <c r="A256" s="296" t="s">
        <v>3143</v>
      </c>
      <c r="B256" s="288" t="s">
        <v>3144</v>
      </c>
      <c r="C256" s="290"/>
      <c r="D256" s="290"/>
      <c r="E256" s="291" t="str">
        <f t="shared" si="9"/>
        <v/>
      </c>
      <c r="F256" s="287" t="str">
        <f t="shared" si="10"/>
        <v>否</v>
      </c>
      <c r="G256" s="271" t="str">
        <f t="shared" si="11"/>
        <v>项</v>
      </c>
    </row>
    <row r="257" ht="36" customHeight="1" spans="1:7">
      <c r="A257" s="296" t="s">
        <v>3145</v>
      </c>
      <c r="B257" s="288" t="s">
        <v>3146</v>
      </c>
      <c r="C257" s="290"/>
      <c r="D257" s="290"/>
      <c r="E257" s="291" t="str">
        <f t="shared" si="9"/>
        <v/>
      </c>
      <c r="F257" s="287" t="str">
        <f t="shared" si="10"/>
        <v>否</v>
      </c>
      <c r="G257" s="271" t="str">
        <f t="shared" si="11"/>
        <v>项</v>
      </c>
    </row>
    <row r="258" ht="36" customHeight="1" spans="1:7">
      <c r="A258" s="296" t="s">
        <v>3147</v>
      </c>
      <c r="B258" s="288" t="s">
        <v>3148</v>
      </c>
      <c r="C258" s="290"/>
      <c r="D258" s="290"/>
      <c r="E258" s="291" t="str">
        <f t="shared" si="9"/>
        <v/>
      </c>
      <c r="F258" s="287" t="str">
        <f t="shared" si="10"/>
        <v>否</v>
      </c>
      <c r="G258" s="271" t="str">
        <f t="shared" si="11"/>
        <v>项</v>
      </c>
    </row>
    <row r="259" ht="36" customHeight="1" spans="1:7">
      <c r="A259" s="296" t="s">
        <v>3149</v>
      </c>
      <c r="B259" s="288" t="s">
        <v>3150</v>
      </c>
      <c r="C259" s="290"/>
      <c r="D259" s="290"/>
      <c r="E259" s="291" t="str">
        <f t="shared" si="9"/>
        <v/>
      </c>
      <c r="F259" s="287" t="str">
        <f t="shared" si="10"/>
        <v>否</v>
      </c>
      <c r="G259" s="271" t="str">
        <f t="shared" si="11"/>
        <v>项</v>
      </c>
    </row>
    <row r="260" ht="36" customHeight="1" spans="1:7">
      <c r="A260" s="289"/>
      <c r="B260" s="288"/>
      <c r="C260" s="292"/>
      <c r="D260" s="292"/>
      <c r="E260" s="286"/>
      <c r="F260" s="287" t="str">
        <f>IF(LEN(A260)=3,"是",IF(B260&lt;&gt;"",IF(SUM(C260:D260)&lt;&gt;0,"是","否"),"是"))</f>
        <v>是</v>
      </c>
      <c r="G260" s="271"/>
    </row>
    <row r="261" ht="36" customHeight="1" spans="1:7">
      <c r="A261" s="297"/>
      <c r="B261" s="298" t="s">
        <v>3171</v>
      </c>
      <c r="C261" s="285">
        <f>SUM(C4,C20,C32,C43,C98,C122,C174,C178,C204,C221,C239)</f>
        <v>81647</v>
      </c>
      <c r="D261" s="285">
        <f>SUM(D4,D20,D32,D43,D98,D122,D174,D178,D204,D221,D239)</f>
        <v>15640</v>
      </c>
      <c r="E261" s="286">
        <f>(D261-C261)/C261</f>
        <v>-0.808</v>
      </c>
      <c r="F261" s="287" t="str">
        <f>IF(LEN(A261)=3,"是",IF(B261&lt;&gt;"",IF(SUM(C261:D261)&lt;&gt;0,"是","否"),"是"))</f>
        <v>是</v>
      </c>
      <c r="G261" s="271"/>
    </row>
    <row r="262" ht="36" customHeight="1" spans="1:7">
      <c r="A262" s="299" t="s">
        <v>3152</v>
      </c>
      <c r="B262" s="300" t="s">
        <v>121</v>
      </c>
      <c r="C262" s="116">
        <f>C263</f>
        <v>20</v>
      </c>
      <c r="D262" s="116"/>
      <c r="E262" s="286">
        <f>(D262-C262)/C262</f>
        <v>-1</v>
      </c>
      <c r="F262" s="287" t="str">
        <f t="shared" ref="F262:F271" si="12">IF(LEN(A262)=3,"是",IF(B262&lt;&gt;"",IF(SUM(C262:D262)&lt;&gt;0,"是","否"),"是"))</f>
        <v>是</v>
      </c>
      <c r="G262" s="271"/>
    </row>
    <row r="263" ht="36" customHeight="1" spans="1:7">
      <c r="A263" s="299" t="s">
        <v>3153</v>
      </c>
      <c r="B263" s="301" t="s">
        <v>3154</v>
      </c>
      <c r="C263" s="90">
        <v>20</v>
      </c>
      <c r="D263" s="90"/>
      <c r="E263" s="286">
        <f>(D263-C263)/C263</f>
        <v>-1</v>
      </c>
      <c r="F263" s="287" t="str">
        <f t="shared" si="12"/>
        <v>是</v>
      </c>
      <c r="G263" s="271"/>
    </row>
    <row r="264" ht="36" customHeight="1" spans="1:7">
      <c r="A264" s="302" t="s">
        <v>3172</v>
      </c>
      <c r="B264" s="301" t="s">
        <v>3173</v>
      </c>
      <c r="C264" s="90"/>
      <c r="D264" s="90"/>
      <c r="E264" s="286"/>
      <c r="F264" s="287" t="str">
        <f t="shared" si="12"/>
        <v>否</v>
      </c>
      <c r="G264" s="271"/>
    </row>
    <row r="265" ht="36" customHeight="1" spans="1:6">
      <c r="A265" s="303" t="s">
        <v>3155</v>
      </c>
      <c r="B265" s="304" t="s">
        <v>3156</v>
      </c>
      <c r="C265" s="90"/>
      <c r="D265" s="90"/>
      <c r="E265" s="305"/>
      <c r="F265" s="287" t="str">
        <f t="shared" si="12"/>
        <v>否</v>
      </c>
    </row>
    <row r="266" ht="36" customHeight="1" spans="1:7">
      <c r="A266" s="302" t="s">
        <v>3174</v>
      </c>
      <c r="B266" s="301" t="s">
        <v>3160</v>
      </c>
      <c r="C266" s="90">
        <v>13460</v>
      </c>
      <c r="D266" s="90">
        <v>10000</v>
      </c>
      <c r="E266" s="286">
        <f>(D266-C266)/C266</f>
        <v>-0.257</v>
      </c>
      <c r="F266" s="287" t="str">
        <f t="shared" si="12"/>
        <v>是</v>
      </c>
      <c r="G266" s="271"/>
    </row>
    <row r="267" ht="36" customHeight="1" spans="1:7">
      <c r="A267" s="302" t="s">
        <v>3161</v>
      </c>
      <c r="B267" s="301" t="s">
        <v>3162</v>
      </c>
      <c r="C267" s="90"/>
      <c r="D267" s="90"/>
      <c r="E267" s="305"/>
      <c r="F267" s="287" t="str">
        <f t="shared" si="12"/>
        <v>否</v>
      </c>
      <c r="G267" s="271"/>
    </row>
    <row r="268" ht="36" customHeight="1" spans="1:7">
      <c r="A268" s="302" t="s">
        <v>3175</v>
      </c>
      <c r="B268" s="306" t="s">
        <v>3176</v>
      </c>
      <c r="C268" s="90"/>
      <c r="D268" s="90"/>
      <c r="E268" s="286"/>
      <c r="F268" s="287" t="str">
        <f t="shared" si="12"/>
        <v>否</v>
      </c>
      <c r="G268" s="271"/>
    </row>
    <row r="269" ht="36" customHeight="1" spans="1:7">
      <c r="A269" s="299" t="s">
        <v>3163</v>
      </c>
      <c r="B269" s="307" t="s">
        <v>3164</v>
      </c>
      <c r="C269" s="116"/>
      <c r="D269" s="116">
        <v>3420</v>
      </c>
      <c r="E269" s="286"/>
      <c r="F269" s="287" t="str">
        <f t="shared" si="12"/>
        <v>是</v>
      </c>
      <c r="G269" s="271"/>
    </row>
    <row r="270" ht="36" customHeight="1" spans="1:7">
      <c r="A270" s="299"/>
      <c r="B270" s="307" t="s">
        <v>3177</v>
      </c>
      <c r="C270" s="116"/>
      <c r="D270" s="90"/>
      <c r="E270" s="286"/>
      <c r="F270" s="287" t="str">
        <f t="shared" si="12"/>
        <v>否</v>
      </c>
      <c r="G270" s="271"/>
    </row>
    <row r="271" ht="36" customHeight="1" spans="1:7">
      <c r="A271" s="308"/>
      <c r="B271" s="309" t="s">
        <v>128</v>
      </c>
      <c r="C271" s="116">
        <f>C261+C262+C266</f>
        <v>95127</v>
      </c>
      <c r="D271" s="116">
        <f>D261+D262+D266</f>
        <v>25640</v>
      </c>
      <c r="E271" s="286">
        <f>(D271-C271)/C271</f>
        <v>-0.73</v>
      </c>
      <c r="F271" s="287" t="str">
        <f t="shared" si="12"/>
        <v>是</v>
      </c>
      <c r="G271" s="271"/>
    </row>
    <row r="272" spans="3:4">
      <c r="C272" s="310"/>
      <c r="D272" s="310"/>
    </row>
    <row r="273" spans="3:4">
      <c r="C273" s="310"/>
      <c r="D273" s="310"/>
    </row>
    <row r="274" spans="3:4">
      <c r="C274" s="310"/>
      <c r="D274" s="310"/>
    </row>
  </sheetData>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I8" sqref="I8"/>
    </sheetView>
  </sheetViews>
  <sheetFormatPr defaultColWidth="9" defaultRowHeight="14.4" outlineLevelCol="4"/>
  <cols>
    <col min="1" max="1" width="52.1296296296296" style="248" customWidth="1"/>
    <col min="2" max="4" width="20.6296296296296" customWidth="1"/>
  </cols>
  <sheetData>
    <row r="1" s="247" customFormat="1" ht="45" customHeight="1" spans="1:5">
      <c r="A1" s="249" t="s">
        <v>3178</v>
      </c>
      <c r="B1" s="249"/>
      <c r="C1" s="249"/>
      <c r="D1" s="249"/>
      <c r="E1" s="250"/>
    </row>
    <row r="2" ht="20.1" customHeight="1" spans="1:5">
      <c r="A2" s="251"/>
      <c r="B2" s="252"/>
      <c r="C2" s="253"/>
      <c r="D2" s="253" t="s">
        <v>2</v>
      </c>
      <c r="E2" s="248"/>
    </row>
    <row r="3" ht="45" customHeight="1" spans="1:5">
      <c r="A3" s="156" t="s">
        <v>2469</v>
      </c>
      <c r="B3" s="254" t="s">
        <v>130</v>
      </c>
      <c r="C3" s="254" t="s">
        <v>6</v>
      </c>
      <c r="D3" s="254" t="s">
        <v>131</v>
      </c>
      <c r="E3" s="255" t="s">
        <v>8</v>
      </c>
    </row>
    <row r="4" ht="36" customHeight="1" spans="1:5">
      <c r="A4" s="256" t="s">
        <v>2700</v>
      </c>
      <c r="B4" s="257"/>
      <c r="C4" s="257"/>
      <c r="D4" s="258"/>
      <c r="E4" s="259" t="str">
        <f>IF(A4&lt;&gt;"",IF(SUM(B4:C4)&lt;&gt;0,"是","否"),"是")</f>
        <v>否</v>
      </c>
    </row>
    <row r="5" ht="36" customHeight="1" spans="1:5">
      <c r="A5" s="256" t="s">
        <v>2731</v>
      </c>
      <c r="B5" s="257"/>
      <c r="C5" s="257">
        <v>249</v>
      </c>
      <c r="D5" s="258"/>
      <c r="E5" s="259" t="str">
        <f t="shared" ref="E5:E15" si="0">IF(A5&lt;&gt;"",IF(SUM(B5:C5)&lt;&gt;0,"是","否"),"是")</f>
        <v>是</v>
      </c>
    </row>
    <row r="6" ht="36" customHeight="1" spans="1:5">
      <c r="A6" s="256" t="s">
        <v>2751</v>
      </c>
      <c r="B6" s="257"/>
      <c r="C6" s="257"/>
      <c r="D6" s="258"/>
      <c r="E6" s="259" t="str">
        <f t="shared" si="0"/>
        <v>否</v>
      </c>
    </row>
    <row r="7" ht="36" customHeight="1" spans="1:5">
      <c r="A7" s="260" t="s">
        <v>2763</v>
      </c>
      <c r="B7" s="257"/>
      <c r="C7" s="257"/>
      <c r="D7" s="258"/>
      <c r="E7" s="261" t="str">
        <f t="shared" si="0"/>
        <v>否</v>
      </c>
    </row>
    <row r="8" ht="36" customHeight="1" spans="1:5">
      <c r="A8" s="256" t="s">
        <v>2854</v>
      </c>
      <c r="B8" s="257"/>
      <c r="C8" s="257">
        <v>2120</v>
      </c>
      <c r="D8" s="258"/>
      <c r="E8" s="259" t="str">
        <f t="shared" si="0"/>
        <v>是</v>
      </c>
    </row>
    <row r="9" ht="36" customHeight="1" spans="1:5">
      <c r="A9" s="256" t="s">
        <v>2887</v>
      </c>
      <c r="B9" s="257"/>
      <c r="C9" s="257"/>
      <c r="D9" s="258"/>
      <c r="E9" s="259" t="str">
        <f t="shared" si="0"/>
        <v>否</v>
      </c>
    </row>
    <row r="10" ht="36" customHeight="1" spans="1:5">
      <c r="A10" s="260" t="s">
        <v>2985</v>
      </c>
      <c r="B10" s="257"/>
      <c r="C10" s="257"/>
      <c r="D10" s="258"/>
      <c r="E10" s="261" t="str">
        <f t="shared" si="0"/>
        <v>否</v>
      </c>
    </row>
    <row r="11" ht="36" customHeight="1" spans="1:5">
      <c r="A11" s="256" t="s">
        <v>2992</v>
      </c>
      <c r="B11" s="257"/>
      <c r="C11" s="257">
        <v>1391</v>
      </c>
      <c r="D11" s="258"/>
      <c r="E11" s="259" t="str">
        <f t="shared" si="0"/>
        <v>是</v>
      </c>
    </row>
    <row r="12" ht="36" customHeight="1" spans="1:5">
      <c r="A12" s="260" t="s">
        <v>3042</v>
      </c>
      <c r="B12" s="257"/>
      <c r="C12" s="257"/>
      <c r="D12" s="258"/>
      <c r="E12" s="261" t="str">
        <f t="shared" si="0"/>
        <v>否</v>
      </c>
    </row>
    <row r="13" ht="36" customHeight="1" spans="1:5">
      <c r="A13" s="260" t="s">
        <v>3075</v>
      </c>
      <c r="B13" s="257"/>
      <c r="C13" s="257"/>
      <c r="D13" s="258"/>
      <c r="E13" s="261" t="str">
        <f t="shared" si="0"/>
        <v>否</v>
      </c>
    </row>
    <row r="14" ht="36" customHeight="1" spans="1:5">
      <c r="A14" s="260" t="s">
        <v>3110</v>
      </c>
      <c r="B14" s="257"/>
      <c r="C14" s="257"/>
      <c r="D14" s="258"/>
      <c r="E14" s="261" t="str">
        <f t="shared" si="0"/>
        <v>否</v>
      </c>
    </row>
    <row r="15" ht="36" customHeight="1" spans="1:5">
      <c r="A15" s="262" t="s">
        <v>3179</v>
      </c>
      <c r="B15" s="263"/>
      <c r="C15" s="263">
        <f>SUM(C4:C14)</f>
        <v>3760</v>
      </c>
      <c r="D15" s="258"/>
      <c r="E15" s="259" t="str">
        <f t="shared" si="0"/>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workbookViewId="0">
      <selection activeCell="K12" sqref="K12"/>
    </sheetView>
  </sheetViews>
  <sheetFormatPr defaultColWidth="9" defaultRowHeight="15.6" outlineLevelCol="4"/>
  <cols>
    <col min="1" max="1" width="50.75" style="210" customWidth="1"/>
    <col min="2" max="4" width="20.6296296296296" style="210" customWidth="1"/>
    <col min="5" max="5" width="4.25" style="210" customWidth="1"/>
    <col min="6" max="6" width="13.75" style="210"/>
    <col min="7" max="16384" width="9" style="210"/>
  </cols>
  <sheetData>
    <row r="1" ht="45" customHeight="1" spans="1:4">
      <c r="A1" s="231" t="s">
        <v>3180</v>
      </c>
      <c r="B1" s="231"/>
      <c r="C1" s="231"/>
      <c r="D1" s="231"/>
    </row>
    <row r="2" ht="20.1" customHeight="1" spans="1:4">
      <c r="A2" s="232"/>
      <c r="B2" s="233"/>
      <c r="C2" s="234"/>
      <c r="D2" s="235" t="s">
        <v>3181</v>
      </c>
    </row>
    <row r="3" ht="45" customHeight="1" spans="1:5">
      <c r="A3" s="181" t="s">
        <v>3182</v>
      </c>
      <c r="B3" s="82" t="s">
        <v>5</v>
      </c>
      <c r="C3" s="82" t="s">
        <v>6</v>
      </c>
      <c r="D3" s="82" t="s">
        <v>7</v>
      </c>
      <c r="E3" s="210" t="s">
        <v>8</v>
      </c>
    </row>
    <row r="4" ht="36" customHeight="1" spans="1:5">
      <c r="A4" s="150" t="s">
        <v>3183</v>
      </c>
      <c r="B4" s="236"/>
      <c r="C4" s="236"/>
      <c r="D4" s="86"/>
      <c r="E4" s="237" t="str">
        <f t="shared" ref="E4:E41" si="0">IF(A4&lt;&gt;"",IF(SUM(B4:C4)&lt;&gt;0,"是","否"),"是")</f>
        <v>否</v>
      </c>
    </row>
    <row r="5" ht="36" customHeight="1" spans="1:5">
      <c r="A5" s="222" t="s">
        <v>3184</v>
      </c>
      <c r="B5" s="238"/>
      <c r="C5" s="239"/>
      <c r="D5" s="86"/>
      <c r="E5" s="237" t="str">
        <f t="shared" si="0"/>
        <v>否</v>
      </c>
    </row>
    <row r="6" ht="36" customHeight="1" spans="1:5">
      <c r="A6" s="222" t="s">
        <v>3185</v>
      </c>
      <c r="B6" s="238"/>
      <c r="C6" s="238"/>
      <c r="D6" s="86"/>
      <c r="E6" s="237" t="str">
        <f t="shared" si="0"/>
        <v>否</v>
      </c>
    </row>
    <row r="7" ht="36" customHeight="1" spans="1:5">
      <c r="A7" s="222" t="s">
        <v>3186</v>
      </c>
      <c r="B7" s="240"/>
      <c r="C7" s="239"/>
      <c r="D7" s="86"/>
      <c r="E7" s="237" t="str">
        <f t="shared" si="0"/>
        <v>否</v>
      </c>
    </row>
    <row r="8" ht="36" customHeight="1" spans="1:5">
      <c r="A8" s="222" t="s">
        <v>3187</v>
      </c>
      <c r="B8" s="238"/>
      <c r="C8" s="239"/>
      <c r="D8" s="86"/>
      <c r="E8" s="237" t="str">
        <f t="shared" si="0"/>
        <v>否</v>
      </c>
    </row>
    <row r="9" ht="36" customHeight="1" spans="1:5">
      <c r="A9" s="222" t="s">
        <v>3188</v>
      </c>
      <c r="B9" s="240"/>
      <c r="C9" s="239"/>
      <c r="D9" s="86"/>
      <c r="E9" s="237" t="str">
        <f t="shared" si="0"/>
        <v>否</v>
      </c>
    </row>
    <row r="10" ht="36" customHeight="1" spans="1:5">
      <c r="A10" s="222" t="s">
        <v>3189</v>
      </c>
      <c r="B10" s="238"/>
      <c r="C10" s="239"/>
      <c r="D10" s="86"/>
      <c r="E10" s="237" t="str">
        <f t="shared" si="0"/>
        <v>否</v>
      </c>
    </row>
    <row r="11" ht="36" customHeight="1" spans="1:5">
      <c r="A11" s="222" t="s">
        <v>3190</v>
      </c>
      <c r="B11" s="238"/>
      <c r="C11" s="239"/>
      <c r="D11" s="86"/>
      <c r="E11" s="237" t="str">
        <f t="shared" si="0"/>
        <v>否</v>
      </c>
    </row>
    <row r="12" ht="36" customHeight="1" spans="1:5">
      <c r="A12" s="222" t="s">
        <v>3191</v>
      </c>
      <c r="B12" s="238"/>
      <c r="C12" s="239"/>
      <c r="D12" s="86"/>
      <c r="E12" s="237" t="str">
        <f t="shared" si="0"/>
        <v>否</v>
      </c>
    </row>
    <row r="13" ht="36" customHeight="1" spans="1:5">
      <c r="A13" s="222" t="s">
        <v>3192</v>
      </c>
      <c r="B13" s="241"/>
      <c r="C13" s="238"/>
      <c r="D13" s="86"/>
      <c r="E13" s="237" t="str">
        <f t="shared" si="0"/>
        <v>否</v>
      </c>
    </row>
    <row r="14" ht="36" customHeight="1" spans="1:5">
      <c r="A14" s="222" t="s">
        <v>3193</v>
      </c>
      <c r="B14" s="241"/>
      <c r="C14" s="239"/>
      <c r="D14" s="86"/>
      <c r="E14" s="237" t="str">
        <f t="shared" si="0"/>
        <v>否</v>
      </c>
    </row>
    <row r="15" ht="36" customHeight="1" spans="1:5">
      <c r="A15" s="222" t="s">
        <v>3194</v>
      </c>
      <c r="B15" s="241"/>
      <c r="C15" s="242"/>
      <c r="D15" s="86"/>
      <c r="E15" s="237" t="str">
        <f t="shared" si="0"/>
        <v>否</v>
      </c>
    </row>
    <row r="16" ht="36" customHeight="1" spans="1:5">
      <c r="A16" s="222" t="s">
        <v>3195</v>
      </c>
      <c r="B16" s="241"/>
      <c r="C16" s="242"/>
      <c r="D16" s="86"/>
      <c r="E16" s="237" t="str">
        <f t="shared" si="0"/>
        <v>否</v>
      </c>
    </row>
    <row r="17" ht="36" customHeight="1" spans="1:5">
      <c r="A17" s="222" t="s">
        <v>3196</v>
      </c>
      <c r="B17" s="238"/>
      <c r="C17" s="239"/>
      <c r="D17" s="86"/>
      <c r="E17" s="237" t="str">
        <f t="shared" si="0"/>
        <v>否</v>
      </c>
    </row>
    <row r="18" ht="36" customHeight="1" spans="1:5">
      <c r="A18" s="222" t="s">
        <v>3197</v>
      </c>
      <c r="B18" s="241"/>
      <c r="C18" s="242"/>
      <c r="D18" s="86"/>
      <c r="E18" s="237" t="str">
        <f t="shared" si="0"/>
        <v>否</v>
      </c>
    </row>
    <row r="19" ht="36" customHeight="1" spans="1:5">
      <c r="A19" s="222" t="s">
        <v>3198</v>
      </c>
      <c r="B19" s="241"/>
      <c r="C19" s="242"/>
      <c r="D19" s="86"/>
      <c r="E19" s="237" t="str">
        <f t="shared" si="0"/>
        <v>否</v>
      </c>
    </row>
    <row r="20" ht="36" hidden="1" customHeight="1" spans="1:5">
      <c r="A20" s="222" t="s">
        <v>3199</v>
      </c>
      <c r="B20" s="238"/>
      <c r="C20" s="242"/>
      <c r="D20" s="111" t="str">
        <f>IF(B20&gt;0,C20/B20-1,IF(B20&lt;0,-(C20/B20-1),""))</f>
        <v/>
      </c>
      <c r="E20" s="237" t="str">
        <f t="shared" si="0"/>
        <v>否</v>
      </c>
    </row>
    <row r="21" ht="36" customHeight="1" spans="1:5">
      <c r="A21" s="222" t="s">
        <v>3200</v>
      </c>
      <c r="B21" s="241"/>
      <c r="C21" s="239"/>
      <c r="D21" s="86"/>
      <c r="E21" s="237" t="str">
        <f t="shared" si="0"/>
        <v>否</v>
      </c>
    </row>
    <row r="22" ht="36" customHeight="1" spans="1:5">
      <c r="A22" s="222" t="s">
        <v>3201</v>
      </c>
      <c r="B22" s="241"/>
      <c r="C22" s="239"/>
      <c r="D22" s="86"/>
      <c r="E22" s="237" t="str">
        <f t="shared" si="0"/>
        <v>否</v>
      </c>
    </row>
    <row r="23" ht="36" customHeight="1" spans="1:5">
      <c r="A23" s="150" t="s">
        <v>3202</v>
      </c>
      <c r="B23" s="236"/>
      <c r="C23" s="236"/>
      <c r="D23" s="86"/>
      <c r="E23" s="237" t="str">
        <f t="shared" si="0"/>
        <v>否</v>
      </c>
    </row>
    <row r="24" ht="36" customHeight="1" spans="1:5">
      <c r="A24" s="152" t="s">
        <v>3203</v>
      </c>
      <c r="B24" s="241"/>
      <c r="C24" s="239"/>
      <c r="D24" s="86"/>
      <c r="E24" s="237" t="str">
        <f t="shared" si="0"/>
        <v>否</v>
      </c>
    </row>
    <row r="25" ht="36" customHeight="1" spans="1:5">
      <c r="A25" s="152" t="s">
        <v>3204</v>
      </c>
      <c r="B25" s="241"/>
      <c r="C25" s="239"/>
      <c r="D25" s="86"/>
      <c r="E25" s="237" t="str">
        <f t="shared" si="0"/>
        <v>否</v>
      </c>
    </row>
    <row r="26" ht="36" customHeight="1" spans="1:5">
      <c r="A26" s="152" t="s">
        <v>3205</v>
      </c>
      <c r="B26" s="241"/>
      <c r="C26" s="239"/>
      <c r="D26" s="86"/>
      <c r="E26" s="237" t="str">
        <f t="shared" si="0"/>
        <v>否</v>
      </c>
    </row>
    <row r="27" ht="36" customHeight="1" spans="1:5">
      <c r="A27" s="152" t="s">
        <v>3206</v>
      </c>
      <c r="B27" s="241"/>
      <c r="C27" s="239"/>
      <c r="D27" s="86"/>
      <c r="E27" s="237" t="str">
        <f t="shared" si="0"/>
        <v>否</v>
      </c>
    </row>
    <row r="28" ht="36" customHeight="1" spans="1:5">
      <c r="A28" s="150" t="s">
        <v>3207</v>
      </c>
      <c r="B28" s="236"/>
      <c r="C28" s="236"/>
      <c r="D28" s="86"/>
      <c r="E28" s="237" t="str">
        <f t="shared" si="0"/>
        <v>否</v>
      </c>
    </row>
    <row r="29" ht="36" customHeight="1" spans="1:5">
      <c r="A29" s="152" t="s">
        <v>3208</v>
      </c>
      <c r="B29" s="241"/>
      <c r="C29" s="239"/>
      <c r="D29" s="86"/>
      <c r="E29" s="237" t="str">
        <f t="shared" si="0"/>
        <v>否</v>
      </c>
    </row>
    <row r="30" ht="36" customHeight="1" spans="1:5">
      <c r="A30" s="152" t="s">
        <v>3209</v>
      </c>
      <c r="B30" s="238"/>
      <c r="C30" s="239"/>
      <c r="D30" s="86"/>
      <c r="E30" s="237" t="str">
        <f t="shared" si="0"/>
        <v>否</v>
      </c>
    </row>
    <row r="31" ht="36" customHeight="1" spans="1:5">
      <c r="A31" s="152" t="s">
        <v>3210</v>
      </c>
      <c r="B31" s="241"/>
      <c r="C31" s="239"/>
      <c r="D31" s="86"/>
      <c r="E31" s="237" t="str">
        <f t="shared" si="0"/>
        <v>否</v>
      </c>
    </row>
    <row r="32" ht="36" customHeight="1" spans="1:5">
      <c r="A32" s="150" t="s">
        <v>3211</v>
      </c>
      <c r="B32" s="236"/>
      <c r="C32" s="236"/>
      <c r="D32" s="86"/>
      <c r="E32" s="237" t="str">
        <f t="shared" si="0"/>
        <v>否</v>
      </c>
    </row>
    <row r="33" ht="36" customHeight="1" spans="1:5">
      <c r="A33" s="152" t="s">
        <v>3212</v>
      </c>
      <c r="B33" s="238"/>
      <c r="C33" s="243"/>
      <c r="D33" s="86"/>
      <c r="E33" s="237" t="str">
        <f t="shared" si="0"/>
        <v>否</v>
      </c>
    </row>
    <row r="34" ht="36" customHeight="1" spans="1:5">
      <c r="A34" s="152" t="s">
        <v>3213</v>
      </c>
      <c r="B34" s="241"/>
      <c r="C34" s="243"/>
      <c r="D34" s="86"/>
      <c r="E34" s="237" t="str">
        <f t="shared" si="0"/>
        <v>否</v>
      </c>
    </row>
    <row r="35" ht="36" customHeight="1" spans="1:5">
      <c r="A35" s="152" t="s">
        <v>3214</v>
      </c>
      <c r="B35" s="241"/>
      <c r="C35" s="242"/>
      <c r="D35" s="86"/>
      <c r="E35" s="237" t="str">
        <f t="shared" si="0"/>
        <v>否</v>
      </c>
    </row>
    <row r="36" ht="36" customHeight="1" spans="1:5">
      <c r="A36" s="150" t="s">
        <v>3215</v>
      </c>
      <c r="B36" s="244">
        <v>14000</v>
      </c>
      <c r="C36" s="245"/>
      <c r="D36" s="86">
        <f>(C36-B36)/B36</f>
        <v>-1</v>
      </c>
      <c r="E36" s="237" t="str">
        <f t="shared" si="0"/>
        <v>是</v>
      </c>
    </row>
    <row r="37" ht="36" customHeight="1" spans="1:5">
      <c r="A37" s="202" t="s">
        <v>3216</v>
      </c>
      <c r="B37" s="236">
        <f>SUM(B4,B23,B28,B32,B36)</f>
        <v>14000</v>
      </c>
      <c r="C37" s="236"/>
      <c r="D37" s="86">
        <f>(C37-B37)/B37</f>
        <v>-1</v>
      </c>
      <c r="E37" s="237" t="str">
        <f t="shared" si="0"/>
        <v>是</v>
      </c>
    </row>
    <row r="38" ht="36" customHeight="1" spans="1:5">
      <c r="A38" s="246" t="s">
        <v>61</v>
      </c>
      <c r="B38" s="238">
        <v>-601</v>
      </c>
      <c r="C38" s="243">
        <v>22</v>
      </c>
      <c r="D38" s="86">
        <f>(C38-B38)/B38</f>
        <v>-1.037</v>
      </c>
      <c r="E38" s="237" t="str">
        <f t="shared" si="0"/>
        <v>是</v>
      </c>
    </row>
    <row r="39" ht="36" customHeight="1" spans="1:5">
      <c r="A39" s="204" t="s">
        <v>3217</v>
      </c>
      <c r="B39" s="236"/>
      <c r="C39" s="245"/>
      <c r="D39" s="86"/>
      <c r="E39" s="237" t="str">
        <f t="shared" si="0"/>
        <v>否</v>
      </c>
    </row>
    <row r="40" ht="36" hidden="1" customHeight="1" spans="1:5">
      <c r="A40" s="246" t="s">
        <v>3218</v>
      </c>
      <c r="B40" s="238"/>
      <c r="C40" s="243"/>
      <c r="D40" s="86"/>
      <c r="E40" s="237" t="str">
        <f t="shared" si="0"/>
        <v>否</v>
      </c>
    </row>
    <row r="41" ht="36" customHeight="1" spans="1:5">
      <c r="A41" s="202" t="s">
        <v>68</v>
      </c>
      <c r="B41" s="236">
        <f>SUM(B4,B23,B28,B32,B36,B38)</f>
        <v>13399</v>
      </c>
      <c r="C41" s="236">
        <f>SUM(C4,C23,C28,C32,C36,C38)</f>
        <v>22</v>
      </c>
      <c r="D41" s="86">
        <f>(C41-B41)/B41</f>
        <v>-0.998</v>
      </c>
      <c r="E41" s="237" t="str">
        <f t="shared" si="0"/>
        <v>是</v>
      </c>
    </row>
    <row r="42" spans="2:2">
      <c r="B42" s="230"/>
    </row>
    <row r="43" spans="2:3">
      <c r="B43" s="230"/>
      <c r="C43" s="230"/>
    </row>
    <row r="44" spans="2:2">
      <c r="B44" s="230"/>
    </row>
    <row r="45" spans="2:3">
      <c r="B45" s="230"/>
      <c r="C45" s="230"/>
    </row>
    <row r="46" spans="2:2">
      <c r="B46" s="230"/>
    </row>
    <row r="47" spans="2:2">
      <c r="B47" s="230"/>
    </row>
    <row r="48" spans="2:3">
      <c r="B48" s="230"/>
      <c r="C48" s="230"/>
    </row>
    <row r="49" spans="2:2">
      <c r="B49" s="230"/>
    </row>
    <row r="50" spans="2:2">
      <c r="B50" s="230"/>
    </row>
    <row r="51" spans="2:2">
      <c r="B51" s="230"/>
    </row>
    <row r="52" spans="2:2">
      <c r="B52" s="230"/>
    </row>
    <row r="53" spans="2:3">
      <c r="B53" s="230"/>
      <c r="C53" s="230"/>
    </row>
    <row r="54" spans="2:2">
      <c r="B54" s="230"/>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00" workbookViewId="0">
      <selection activeCell="H5" sqref="H5"/>
    </sheetView>
  </sheetViews>
  <sheetFormatPr defaultColWidth="9" defaultRowHeight="15.6" outlineLevelCol="4"/>
  <cols>
    <col min="1" max="1" width="50.75" style="176" customWidth="1"/>
    <col min="2" max="2" width="20.6296296296296" style="176" customWidth="1"/>
    <col min="3" max="3" width="20.6296296296296" style="210" customWidth="1"/>
    <col min="4" max="4" width="20.6296296296296" style="176" customWidth="1"/>
    <col min="5" max="5" width="4.75" style="176" customWidth="1"/>
    <col min="6" max="16384" width="9" style="176"/>
  </cols>
  <sheetData>
    <row r="1" ht="45" customHeight="1" spans="1:5">
      <c r="A1" s="211" t="s">
        <v>3219</v>
      </c>
      <c r="B1" s="211"/>
      <c r="C1" s="211"/>
      <c r="D1" s="211"/>
      <c r="E1" s="212"/>
    </row>
    <row r="2" ht="20.1" customHeight="1" spans="1:5">
      <c r="A2" s="213"/>
      <c r="B2" s="213"/>
      <c r="C2" s="213"/>
      <c r="D2" s="214" t="s">
        <v>2</v>
      </c>
      <c r="E2" s="215"/>
    </row>
    <row r="3" ht="45" customHeight="1" spans="1:5">
      <c r="A3" s="216" t="s">
        <v>4</v>
      </c>
      <c r="B3" s="82" t="s">
        <v>5</v>
      </c>
      <c r="C3" s="82" t="s">
        <v>6</v>
      </c>
      <c r="D3" s="82" t="s">
        <v>7</v>
      </c>
      <c r="E3" s="217" t="s">
        <v>8</v>
      </c>
    </row>
    <row r="4" ht="35.1" customHeight="1" spans="1:5">
      <c r="A4" s="150" t="s">
        <v>3220</v>
      </c>
      <c r="B4" s="218">
        <f>SUM(B5:B10)</f>
        <v>23</v>
      </c>
      <c r="C4" s="218">
        <f>SUM(C5:C10)</f>
        <v>22</v>
      </c>
      <c r="D4" s="86">
        <f>(C4-B4)/B4</f>
        <v>-0.043</v>
      </c>
      <c r="E4" s="219" t="str">
        <f t="shared" ref="E4:E28" si="0">IF(A4&lt;&gt;"",IF(SUM(B4:C4)&lt;&gt;0,"是","否"),"是")</f>
        <v>是</v>
      </c>
    </row>
    <row r="5" ht="35.1" customHeight="1" spans="1:5">
      <c r="A5" s="153" t="s">
        <v>3221</v>
      </c>
      <c r="B5" s="220"/>
      <c r="C5" s="220"/>
      <c r="D5" s="86"/>
      <c r="E5" s="219" t="str">
        <f t="shared" si="0"/>
        <v>否</v>
      </c>
    </row>
    <row r="6" ht="35.1" customHeight="1" spans="1:5">
      <c r="A6" s="153" t="s">
        <v>3222</v>
      </c>
      <c r="B6" s="220"/>
      <c r="C6" s="220"/>
      <c r="D6" s="86"/>
      <c r="E6" s="219" t="str">
        <f t="shared" si="0"/>
        <v>否</v>
      </c>
    </row>
    <row r="7" ht="35.1" customHeight="1" spans="1:5">
      <c r="A7" s="153" t="s">
        <v>3223</v>
      </c>
      <c r="B7" s="220">
        <v>23</v>
      </c>
      <c r="C7" s="220">
        <v>22</v>
      </c>
      <c r="D7" s="86">
        <f>(C7-B7)/B7</f>
        <v>-0.043</v>
      </c>
      <c r="E7" s="219" t="str">
        <f t="shared" si="0"/>
        <v>是</v>
      </c>
    </row>
    <row r="8" ht="35.1" customHeight="1" spans="1:5">
      <c r="A8" s="153" t="s">
        <v>3224</v>
      </c>
      <c r="B8" s="220"/>
      <c r="C8" s="220"/>
      <c r="D8" s="86"/>
      <c r="E8" s="219" t="str">
        <f t="shared" si="0"/>
        <v>否</v>
      </c>
    </row>
    <row r="9" ht="35.1" hidden="1" customHeight="1" spans="1:5">
      <c r="A9" s="153" t="s">
        <v>3225</v>
      </c>
      <c r="B9" s="220"/>
      <c r="C9" s="220"/>
      <c r="D9" s="187" t="str">
        <f>IF(B9&gt;0,C9/B9-1,IF(B9&lt;0,-(C9/B9-1),""))</f>
        <v/>
      </c>
      <c r="E9" s="219" t="str">
        <f t="shared" si="0"/>
        <v>否</v>
      </c>
    </row>
    <row r="10" ht="35.1" customHeight="1" spans="1:5">
      <c r="A10" s="153" t="s">
        <v>3226</v>
      </c>
      <c r="B10" s="220"/>
      <c r="C10" s="220"/>
      <c r="D10" s="86"/>
      <c r="E10" s="219" t="str">
        <f t="shared" si="0"/>
        <v>否</v>
      </c>
    </row>
    <row r="11" ht="35.1" customHeight="1" spans="1:5">
      <c r="A11" s="150" t="s">
        <v>3227</v>
      </c>
      <c r="B11" s="221"/>
      <c r="C11" s="221"/>
      <c r="D11" s="86"/>
      <c r="E11" s="219" t="str">
        <f t="shared" si="0"/>
        <v>否</v>
      </c>
    </row>
    <row r="12" ht="35.1" customHeight="1" spans="1:5">
      <c r="A12" s="153" t="s">
        <v>3228</v>
      </c>
      <c r="B12" s="220"/>
      <c r="C12" s="220"/>
      <c r="D12" s="86"/>
      <c r="E12" s="219" t="str">
        <f t="shared" si="0"/>
        <v>否</v>
      </c>
    </row>
    <row r="13" ht="35.1" customHeight="1" spans="1:5">
      <c r="A13" s="153" t="s">
        <v>3229</v>
      </c>
      <c r="B13" s="220"/>
      <c r="C13" s="220"/>
      <c r="D13" s="86"/>
      <c r="E13" s="219" t="str">
        <f t="shared" si="0"/>
        <v>否</v>
      </c>
    </row>
    <row r="14" ht="35.1" hidden="1" customHeight="1" spans="1:5">
      <c r="A14" s="153" t="s">
        <v>3230</v>
      </c>
      <c r="B14" s="220"/>
      <c r="C14" s="220"/>
      <c r="D14" s="187" t="str">
        <f>IF(B14&gt;0,C14/B14-1,IF(B14&lt;0,-(C14/B14-1),""))</f>
        <v/>
      </c>
      <c r="E14" s="219" t="str">
        <f t="shared" si="0"/>
        <v>否</v>
      </c>
    </row>
    <row r="15" ht="35.1" hidden="1" customHeight="1" spans="1:5">
      <c r="A15" s="153" t="s">
        <v>3231</v>
      </c>
      <c r="B15" s="220"/>
      <c r="C15" s="220"/>
      <c r="D15" s="187" t="str">
        <f>IF(B15&gt;0,C15/B15-1,IF(B15&lt;0,-(C15/B15-1),""))</f>
        <v/>
      </c>
      <c r="E15" s="219" t="str">
        <f t="shared" si="0"/>
        <v>否</v>
      </c>
    </row>
    <row r="16" ht="35.1" customHeight="1" spans="1:5">
      <c r="A16" s="153" t="s">
        <v>3232</v>
      </c>
      <c r="B16" s="220"/>
      <c r="C16" s="220"/>
      <c r="D16" s="86"/>
      <c r="E16" s="219" t="str">
        <f t="shared" si="0"/>
        <v>否</v>
      </c>
    </row>
    <row r="17" s="209" customFormat="1" ht="35.1" customHeight="1" spans="1:5">
      <c r="A17" s="150" t="s">
        <v>3233</v>
      </c>
      <c r="B17" s="221"/>
      <c r="C17" s="221"/>
      <c r="D17" s="86"/>
      <c r="E17" s="219" t="str">
        <f t="shared" si="0"/>
        <v>否</v>
      </c>
    </row>
    <row r="18" ht="35.1" customHeight="1" spans="1:5">
      <c r="A18" s="153" t="s">
        <v>3234</v>
      </c>
      <c r="B18" s="220"/>
      <c r="C18" s="220"/>
      <c r="D18" s="86"/>
      <c r="E18" s="219" t="str">
        <f t="shared" si="0"/>
        <v>否</v>
      </c>
    </row>
    <row r="19" ht="35.1" customHeight="1" spans="1:5">
      <c r="A19" s="150" t="s">
        <v>3235</v>
      </c>
      <c r="B19" s="221"/>
      <c r="C19" s="221"/>
      <c r="D19" s="86"/>
      <c r="E19" s="219" t="str">
        <f t="shared" si="0"/>
        <v>否</v>
      </c>
    </row>
    <row r="20" ht="35.1" customHeight="1" spans="1:5">
      <c r="A20" s="222" t="s">
        <v>3236</v>
      </c>
      <c r="B20" s="220"/>
      <c r="C20" s="220"/>
      <c r="D20" s="86"/>
      <c r="E20" s="219" t="str">
        <f t="shared" si="0"/>
        <v>否</v>
      </c>
    </row>
    <row r="21" ht="35.1" customHeight="1" spans="1:5">
      <c r="A21" s="150" t="s">
        <v>3237</v>
      </c>
      <c r="B21" s="221">
        <f>B22</f>
        <v>0</v>
      </c>
      <c r="C21" s="221"/>
      <c r="D21" s="86"/>
      <c r="E21" s="219" t="str">
        <f t="shared" si="0"/>
        <v>否</v>
      </c>
    </row>
    <row r="22" ht="35.1" customHeight="1" spans="1:5">
      <c r="A22" s="153" t="s">
        <v>3238</v>
      </c>
      <c r="B22" s="220"/>
      <c r="C22" s="220"/>
      <c r="D22" s="86"/>
      <c r="E22" s="219" t="str">
        <f t="shared" si="0"/>
        <v>否</v>
      </c>
    </row>
    <row r="23" ht="35.1" customHeight="1" spans="1:5">
      <c r="A23" s="202" t="s">
        <v>3239</v>
      </c>
      <c r="B23" s="221">
        <f>SUM(B4,B11,B17,B19,B21)</f>
        <v>23</v>
      </c>
      <c r="C23" s="221">
        <f>SUM(C4,C11,C17,C19,C21)</f>
        <v>22</v>
      </c>
      <c r="D23" s="86">
        <f>(C23-B23)/B23</f>
        <v>-0.043</v>
      </c>
      <c r="E23" s="219" t="str">
        <f t="shared" si="0"/>
        <v>是</v>
      </c>
    </row>
    <row r="24" ht="35.1" customHeight="1" spans="1:5">
      <c r="A24" s="223" t="s">
        <v>121</v>
      </c>
      <c r="B24" s="221"/>
      <c r="C24" s="221"/>
      <c r="D24" s="86"/>
      <c r="E24" s="219" t="str">
        <f t="shared" si="0"/>
        <v>否</v>
      </c>
    </row>
    <row r="25" ht="35.1" hidden="1" customHeight="1" spans="1:5">
      <c r="A25" s="224" t="s">
        <v>3240</v>
      </c>
      <c r="B25" s="220"/>
      <c r="C25" s="220"/>
      <c r="D25" s="201"/>
      <c r="E25" s="219" t="str">
        <f t="shared" si="0"/>
        <v>否</v>
      </c>
    </row>
    <row r="26" ht="35.1" customHeight="1" spans="1:5">
      <c r="A26" s="225" t="s">
        <v>3241</v>
      </c>
      <c r="B26" s="226">
        <v>13977</v>
      </c>
      <c r="C26" s="226"/>
      <c r="D26" s="86">
        <f>(C26-B26)/B26</f>
        <v>-1</v>
      </c>
      <c r="E26" s="219" t="str">
        <f t="shared" si="0"/>
        <v>是</v>
      </c>
    </row>
    <row r="27" ht="35.1" customHeight="1" spans="1:5">
      <c r="A27" s="227" t="s">
        <v>3242</v>
      </c>
      <c r="B27" s="228"/>
      <c r="C27" s="228"/>
      <c r="D27" s="86"/>
      <c r="E27" s="219" t="str">
        <f t="shared" si="0"/>
        <v>否</v>
      </c>
    </row>
    <row r="28" ht="35.1" customHeight="1" spans="1:5">
      <c r="A28" s="168" t="s">
        <v>128</v>
      </c>
      <c r="B28" s="229">
        <f>SUM(B23,B26)</f>
        <v>14000</v>
      </c>
      <c r="C28" s="229">
        <f>SUM(C23,C26)</f>
        <v>22</v>
      </c>
      <c r="D28" s="86">
        <f>(C28-B28)/B28</f>
        <v>-0.998</v>
      </c>
      <c r="E28" s="219" t="str">
        <f t="shared" si="0"/>
        <v>是</v>
      </c>
    </row>
    <row r="29" spans="2:2">
      <c r="B29" s="207"/>
    </row>
    <row r="30" spans="2:3">
      <c r="B30" s="207"/>
      <c r="C30" s="230"/>
    </row>
    <row r="31" spans="2:2">
      <c r="B31" s="207"/>
    </row>
    <row r="32" spans="2:3">
      <c r="B32" s="207"/>
      <c r="C32" s="230"/>
    </row>
    <row r="33" spans="2:2">
      <c r="B33" s="207"/>
    </row>
    <row r="34" spans="2:2">
      <c r="B34" s="207"/>
    </row>
    <row r="35" spans="2:3">
      <c r="B35" s="207"/>
      <c r="C35" s="230"/>
    </row>
    <row r="36" spans="2:2">
      <c r="B36" s="207"/>
    </row>
    <row r="37" spans="2:2">
      <c r="B37" s="207"/>
    </row>
    <row r="38" spans="2:2">
      <c r="B38" s="207"/>
    </row>
    <row r="39" spans="2:2">
      <c r="B39" s="207"/>
    </row>
    <row r="40" spans="2:3">
      <c r="B40" s="207"/>
      <c r="C40" s="230"/>
    </row>
    <row r="41" spans="2:2">
      <c r="B41" s="207"/>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8"/>
  <sheetViews>
    <sheetView showGridLines="0" showZeros="0" view="pageBreakPreview" zoomScaleNormal="100" workbookViewId="0">
      <selection activeCell="L14" sqref="L14"/>
    </sheetView>
  </sheetViews>
  <sheetFormatPr defaultColWidth="9" defaultRowHeight="20.4" outlineLevelCol="4"/>
  <cols>
    <col min="1" max="1" width="52.6296296296296" style="176" customWidth="1"/>
    <col min="2" max="2" width="20.6296296296296" style="176" customWidth="1"/>
    <col min="3" max="3" width="20.6296296296296" style="177" customWidth="1"/>
    <col min="4" max="4" width="20.6296296296296" style="176" customWidth="1"/>
    <col min="5" max="5" width="4.5" style="176" customWidth="1"/>
    <col min="6" max="16384" width="9" style="176"/>
  </cols>
  <sheetData>
    <row r="1" ht="45" customHeight="1" spans="1:4">
      <c r="A1" s="158" t="s">
        <v>3243</v>
      </c>
      <c r="B1" s="158"/>
      <c r="C1" s="178"/>
      <c r="D1" s="158"/>
    </row>
    <row r="2" ht="20.1" customHeight="1" spans="1:4">
      <c r="A2" s="159"/>
      <c r="B2" s="159"/>
      <c r="C2" s="179"/>
      <c r="D2" s="180" t="s">
        <v>2</v>
      </c>
    </row>
    <row r="3" ht="45" customHeight="1" spans="1:5">
      <c r="A3" s="181" t="s">
        <v>3182</v>
      </c>
      <c r="B3" s="82" t="s">
        <v>5</v>
      </c>
      <c r="C3" s="182" t="s">
        <v>6</v>
      </c>
      <c r="D3" s="82" t="s">
        <v>7</v>
      </c>
      <c r="E3" s="176" t="s">
        <v>8</v>
      </c>
    </row>
    <row r="4" ht="36" customHeight="1" spans="1:5">
      <c r="A4" s="150" t="s">
        <v>3244</v>
      </c>
      <c r="B4" s="85"/>
      <c r="C4" s="183"/>
      <c r="D4" s="86"/>
      <c r="E4" s="137" t="str">
        <f t="shared" ref="E4:E35" si="0">IF(A4&lt;&gt;"",IF(SUM(B4:C4)&lt;&gt;0,"是","否"),"是")</f>
        <v>否</v>
      </c>
    </row>
    <row r="5" ht="36" customHeight="1" spans="1:5">
      <c r="A5" s="184" t="s">
        <v>3184</v>
      </c>
      <c r="B5" s="85"/>
      <c r="C5" s="185"/>
      <c r="D5" s="186"/>
      <c r="E5" s="137" t="str">
        <f t="shared" si="0"/>
        <v>否</v>
      </c>
    </row>
    <row r="6" ht="36" hidden="1" customHeight="1" spans="1:5">
      <c r="A6" s="152" t="s">
        <v>3185</v>
      </c>
      <c r="B6" s="165"/>
      <c r="C6" s="185"/>
      <c r="D6" s="187" t="str">
        <f>IF(B6&gt;0,C6/B6-1,IF(B6&lt;0,-(C6/B6-1),""))</f>
        <v/>
      </c>
      <c r="E6" s="137" t="str">
        <f t="shared" si="0"/>
        <v>否</v>
      </c>
    </row>
    <row r="7" ht="36" customHeight="1" spans="1:5">
      <c r="A7" s="152" t="s">
        <v>3186</v>
      </c>
      <c r="B7" s="188"/>
      <c r="C7" s="185"/>
      <c r="D7" s="189"/>
      <c r="E7" s="137" t="str">
        <f t="shared" si="0"/>
        <v>否</v>
      </c>
    </row>
    <row r="8" ht="36" hidden="1" customHeight="1" spans="1:5">
      <c r="A8" s="152" t="s">
        <v>3187</v>
      </c>
      <c r="B8" s="190"/>
      <c r="C8" s="185">
        <v>0</v>
      </c>
      <c r="D8" s="187" t="str">
        <f>IF(B8&gt;0,C8/B8-1,IF(B8&lt;0,-(C8/B8-1),""))</f>
        <v/>
      </c>
      <c r="E8" s="137" t="str">
        <f t="shared" si="0"/>
        <v>否</v>
      </c>
    </row>
    <row r="9" ht="36" customHeight="1" spans="1:5">
      <c r="A9" s="152" t="s">
        <v>3188</v>
      </c>
      <c r="B9" s="188"/>
      <c r="C9" s="185"/>
      <c r="D9" s="189"/>
      <c r="E9" s="137" t="str">
        <f t="shared" si="0"/>
        <v>否</v>
      </c>
    </row>
    <row r="10" ht="36" customHeight="1" spans="1:5">
      <c r="A10" s="152" t="s">
        <v>3191</v>
      </c>
      <c r="B10" s="190"/>
      <c r="C10" s="185"/>
      <c r="D10" s="187"/>
      <c r="E10" s="137" t="str">
        <f t="shared" si="0"/>
        <v>否</v>
      </c>
    </row>
    <row r="11" ht="36" customHeight="1" spans="1:5">
      <c r="A11" s="152" t="s">
        <v>3192</v>
      </c>
      <c r="B11" s="190"/>
      <c r="C11" s="191"/>
      <c r="D11" s="189"/>
      <c r="E11" s="137" t="str">
        <f t="shared" si="0"/>
        <v>否</v>
      </c>
    </row>
    <row r="12" ht="36" customHeight="1" spans="1:5">
      <c r="A12" s="152" t="s">
        <v>3193</v>
      </c>
      <c r="B12" s="188"/>
      <c r="C12" s="192"/>
      <c r="D12" s="189"/>
      <c r="E12" s="137" t="str">
        <f t="shared" si="0"/>
        <v>否</v>
      </c>
    </row>
    <row r="13" ht="36" customHeight="1" spans="1:5">
      <c r="A13" s="152" t="s">
        <v>3194</v>
      </c>
      <c r="B13" s="188"/>
      <c r="C13" s="185"/>
      <c r="D13" s="189"/>
      <c r="E13" s="137" t="str">
        <f t="shared" si="0"/>
        <v>否</v>
      </c>
    </row>
    <row r="14" ht="36" customHeight="1" spans="1:5">
      <c r="A14" s="184" t="s">
        <v>3190</v>
      </c>
      <c r="B14" s="188"/>
      <c r="C14" s="185"/>
      <c r="D14" s="189"/>
      <c r="E14" s="137" t="str">
        <f t="shared" si="0"/>
        <v>否</v>
      </c>
    </row>
    <row r="15" ht="36" customHeight="1" spans="1:5">
      <c r="A15" s="184" t="s">
        <v>3245</v>
      </c>
      <c r="B15" s="188"/>
      <c r="C15" s="191"/>
      <c r="D15" s="189"/>
      <c r="E15" s="137" t="str">
        <f t="shared" si="0"/>
        <v>否</v>
      </c>
    </row>
    <row r="16" ht="36" customHeight="1" spans="1:5">
      <c r="A16" s="152" t="s">
        <v>3196</v>
      </c>
      <c r="B16" s="188"/>
      <c r="C16" s="185"/>
      <c r="D16" s="189"/>
      <c r="E16" s="137" t="str">
        <f t="shared" si="0"/>
        <v>否</v>
      </c>
    </row>
    <row r="17" ht="36" customHeight="1" spans="1:5">
      <c r="A17" s="152" t="s">
        <v>3197</v>
      </c>
      <c r="B17" s="188"/>
      <c r="C17" s="185"/>
      <c r="D17" s="189"/>
      <c r="E17" s="137" t="str">
        <f t="shared" si="0"/>
        <v>否</v>
      </c>
    </row>
    <row r="18" ht="36" customHeight="1" spans="1:5">
      <c r="A18" s="152" t="s">
        <v>3198</v>
      </c>
      <c r="B18" s="188"/>
      <c r="C18" s="185"/>
      <c r="D18" s="189"/>
      <c r="E18" s="137" t="str">
        <f t="shared" si="0"/>
        <v>否</v>
      </c>
    </row>
    <row r="19" ht="36" hidden="1" customHeight="1" spans="1:5">
      <c r="A19" s="152" t="s">
        <v>3200</v>
      </c>
      <c r="B19" s="190"/>
      <c r="C19" s="185"/>
      <c r="D19" s="187" t="str">
        <f>IF(B19&gt;0,C19/B19-1,IF(B19&lt;0,-(C19/B19-1),""))</f>
        <v/>
      </c>
      <c r="E19" s="137" t="str">
        <f t="shared" si="0"/>
        <v>否</v>
      </c>
    </row>
    <row r="20" ht="36" customHeight="1" spans="1:5">
      <c r="A20" s="152" t="s">
        <v>3201</v>
      </c>
      <c r="B20" s="188"/>
      <c r="C20" s="185"/>
      <c r="D20" s="189"/>
      <c r="E20" s="137" t="str">
        <f t="shared" si="0"/>
        <v>否</v>
      </c>
    </row>
    <row r="21" ht="36" customHeight="1" spans="1:5">
      <c r="A21" s="150" t="s">
        <v>3246</v>
      </c>
      <c r="B21" s="193"/>
      <c r="C21" s="194"/>
      <c r="D21" s="186"/>
      <c r="E21" s="137" t="str">
        <f t="shared" si="0"/>
        <v>否</v>
      </c>
    </row>
    <row r="22" ht="36" customHeight="1" spans="1:5">
      <c r="A22" s="152" t="s">
        <v>3203</v>
      </c>
      <c r="B22" s="195"/>
      <c r="C22" s="196"/>
      <c r="D22" s="189"/>
      <c r="E22" s="137" t="str">
        <f t="shared" si="0"/>
        <v>否</v>
      </c>
    </row>
    <row r="23" ht="36" hidden="1" customHeight="1" spans="1:5">
      <c r="A23" s="152" t="s">
        <v>3204</v>
      </c>
      <c r="B23" s="195">
        <v>0</v>
      </c>
      <c r="C23" s="196"/>
      <c r="D23" s="189" t="str">
        <f>IF(B23&gt;0,C23/B23-1,IF(B23&lt;0,-(C23/B23-1),""))</f>
        <v/>
      </c>
      <c r="E23" s="137" t="str">
        <f t="shared" si="0"/>
        <v>否</v>
      </c>
    </row>
    <row r="24" ht="36" hidden="1" customHeight="1" spans="1:5">
      <c r="A24" s="150" t="s">
        <v>3247</v>
      </c>
      <c r="B24" s="164"/>
      <c r="C24" s="197">
        <f>SUM(C25:C27)</f>
        <v>0</v>
      </c>
      <c r="D24" s="187" t="str">
        <f>IF(B24&gt;0,C24/B24-1,IF(B24&lt;0,-(C24/B24-1),""))</f>
        <v/>
      </c>
      <c r="E24" s="137" t="str">
        <f t="shared" si="0"/>
        <v>否</v>
      </c>
    </row>
    <row r="25" ht="36" hidden="1" customHeight="1" spans="1:5">
      <c r="A25" s="152" t="s">
        <v>3248</v>
      </c>
      <c r="B25" s="165"/>
      <c r="C25" s="198"/>
      <c r="D25" s="187" t="str">
        <f>IF(B25&gt;0,C25/B25-1,IF(B25&lt;0,-(C25/B25-1),""))</f>
        <v/>
      </c>
      <c r="E25" s="137" t="str">
        <f t="shared" si="0"/>
        <v>否</v>
      </c>
    </row>
    <row r="26" ht="36" hidden="1" customHeight="1" spans="1:5">
      <c r="A26" s="152" t="s">
        <v>3249</v>
      </c>
      <c r="B26" s="165"/>
      <c r="C26" s="198"/>
      <c r="D26" s="187" t="str">
        <f>IF(B26&gt;0,C26/B26-1,IF(B26&lt;0,-(C26/B26-1),""))</f>
        <v/>
      </c>
      <c r="E26" s="137" t="str">
        <f t="shared" si="0"/>
        <v>否</v>
      </c>
    </row>
    <row r="27" ht="36" hidden="1" customHeight="1" spans="1:5">
      <c r="A27" s="152" t="s">
        <v>3250</v>
      </c>
      <c r="B27" s="88"/>
      <c r="C27" s="196">
        <f>SUM(C28:C29)</f>
        <v>0</v>
      </c>
      <c r="D27" s="187" t="str">
        <f>IF(B27&gt;0,C27/B27-1,IF(B27&lt;0,-(C27/B27-1),""))</f>
        <v/>
      </c>
      <c r="E27" s="137" t="str">
        <f t="shared" si="0"/>
        <v>否</v>
      </c>
    </row>
    <row r="28" ht="36" customHeight="1" spans="1:5">
      <c r="A28" s="150" t="s">
        <v>3251</v>
      </c>
      <c r="B28" s="164"/>
      <c r="C28" s="197"/>
      <c r="D28" s="186"/>
      <c r="E28" s="137" t="str">
        <f t="shared" si="0"/>
        <v>否</v>
      </c>
    </row>
    <row r="29" ht="36" customHeight="1" spans="1:5">
      <c r="A29" s="152" t="s">
        <v>3213</v>
      </c>
      <c r="B29" s="88"/>
      <c r="C29" s="199"/>
      <c r="D29" s="187"/>
      <c r="E29" s="137" t="str">
        <f t="shared" si="0"/>
        <v>否</v>
      </c>
    </row>
    <row r="30" ht="36" customHeight="1" spans="1:5">
      <c r="A30" s="150" t="s">
        <v>3252</v>
      </c>
      <c r="B30" s="173">
        <v>14000</v>
      </c>
      <c r="C30" s="200"/>
      <c r="D30" s="201">
        <f>(C30-B30)/B30</f>
        <v>-1</v>
      </c>
      <c r="E30" s="137" t="str">
        <f t="shared" si="0"/>
        <v>是</v>
      </c>
    </row>
    <row r="31" ht="36" customHeight="1" spans="1:5">
      <c r="A31" s="202" t="s">
        <v>3253</v>
      </c>
      <c r="B31" s="85">
        <f>SUM(B4,B21,B28,B30)</f>
        <v>14000</v>
      </c>
      <c r="C31" s="85">
        <f>SUM(C4,C21,C28,C30)</f>
        <v>0</v>
      </c>
      <c r="D31" s="201">
        <f>(C31-B31)/B31</f>
        <v>-1</v>
      </c>
      <c r="E31" s="137" t="str">
        <f t="shared" si="0"/>
        <v>是</v>
      </c>
    </row>
    <row r="32" ht="36" customHeight="1" spans="1:5">
      <c r="A32" s="203" t="s">
        <v>61</v>
      </c>
      <c r="B32" s="164">
        <v>-601</v>
      </c>
      <c r="C32" s="197">
        <v>22</v>
      </c>
      <c r="D32" s="201">
        <f>(C32-B32)/B32</f>
        <v>-1.037</v>
      </c>
      <c r="E32" s="137" t="str">
        <f t="shared" si="0"/>
        <v>是</v>
      </c>
    </row>
    <row r="33" ht="36" customHeight="1" spans="1:5">
      <c r="A33" s="204" t="s">
        <v>3217</v>
      </c>
      <c r="B33" s="205"/>
      <c r="C33" s="197"/>
      <c r="D33" s="201"/>
      <c r="E33" s="137" t="str">
        <f t="shared" si="0"/>
        <v>否</v>
      </c>
    </row>
    <row r="34" ht="36" hidden="1" customHeight="1" spans="1:5">
      <c r="A34" s="203" t="s">
        <v>3218</v>
      </c>
      <c r="B34" s="85"/>
      <c r="C34" s="206"/>
      <c r="D34" s="186"/>
      <c r="E34" s="137" t="str">
        <f t="shared" si="0"/>
        <v>否</v>
      </c>
    </row>
    <row r="35" ht="36" customHeight="1" spans="1:5">
      <c r="A35" s="168" t="s">
        <v>68</v>
      </c>
      <c r="B35" s="85">
        <f>SUM(B4,B21,B28,B30,B31,B32)</f>
        <v>27399</v>
      </c>
      <c r="C35" s="85">
        <f>SUM(C4,C21,C28,C30,C31,C32)</f>
        <v>22</v>
      </c>
      <c r="D35" s="201">
        <f>(C35-B35)/B35</f>
        <v>-0.999</v>
      </c>
      <c r="E35" s="137" t="str">
        <f t="shared" si="0"/>
        <v>是</v>
      </c>
    </row>
    <row r="36" spans="2:2">
      <c r="B36" s="207"/>
    </row>
    <row r="37" spans="2:2">
      <c r="B37" s="208"/>
    </row>
    <row r="38" spans="2:2">
      <c r="B38" s="207"/>
    </row>
    <row r="39" spans="2:2">
      <c r="B39" s="208"/>
    </row>
    <row r="40" spans="2:2">
      <c r="B40" s="207"/>
    </row>
    <row r="41" spans="2:2">
      <c r="B41" s="207"/>
    </row>
    <row r="42" spans="2:2">
      <c r="B42" s="208"/>
    </row>
    <row r="43" spans="2:2">
      <c r="B43" s="207"/>
    </row>
    <row r="44" spans="2:2">
      <c r="B44" s="207"/>
    </row>
    <row r="45" spans="2:2">
      <c r="B45" s="207"/>
    </row>
    <row r="46" spans="2:2">
      <c r="B46" s="207"/>
    </row>
    <row r="47" spans="2:2">
      <c r="B47" s="208"/>
    </row>
    <row r="48" spans="2:2">
      <c r="B48" s="207"/>
    </row>
  </sheetData>
  <autoFilter ref="A3:E35">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5 D7 D34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4"/>
  <sheetViews>
    <sheetView showGridLines="0" showZeros="0" view="pageBreakPreview" zoomScaleNormal="100" workbookViewId="0">
      <selection activeCell="J17" sqref="J17"/>
    </sheetView>
  </sheetViews>
  <sheetFormatPr defaultColWidth="9" defaultRowHeight="14.4" outlineLevelCol="4"/>
  <cols>
    <col min="1" max="1" width="50.75" customWidth="1"/>
    <col min="2" max="4" width="20.6296296296296" customWidth="1"/>
    <col min="5" max="5" width="5.37962962962963" customWidth="1"/>
  </cols>
  <sheetData>
    <row r="1" ht="45" customHeight="1" spans="1:4">
      <c r="A1" s="158" t="s">
        <v>3254</v>
      </c>
      <c r="B1" s="158"/>
      <c r="C1" s="158"/>
      <c r="D1" s="158"/>
    </row>
    <row r="2" ht="20.1" customHeight="1" spans="1:4">
      <c r="A2" s="159"/>
      <c r="B2" s="159"/>
      <c r="C2" s="160"/>
      <c r="D2" s="161" t="s">
        <v>2</v>
      </c>
    </row>
    <row r="3" ht="45" customHeight="1" spans="1:5">
      <c r="A3" s="162" t="s">
        <v>3255</v>
      </c>
      <c r="B3" s="82" t="s">
        <v>5</v>
      </c>
      <c r="C3" s="82" t="s">
        <v>6</v>
      </c>
      <c r="D3" s="82" t="s">
        <v>7</v>
      </c>
      <c r="E3" s="163" t="s">
        <v>8</v>
      </c>
    </row>
    <row r="4" ht="36" customHeight="1" spans="1:5">
      <c r="A4" s="150" t="s">
        <v>3220</v>
      </c>
      <c r="B4" s="164">
        <v>23</v>
      </c>
      <c r="C4" s="164">
        <v>22</v>
      </c>
      <c r="D4" s="86">
        <f>(C4-B4)/B4</f>
        <v>-0.043</v>
      </c>
      <c r="E4" s="137" t="str">
        <f t="shared" ref="E4:E21" si="0">IF(A4&lt;&gt;"",IF(SUM(B4:C4)&lt;&gt;0,"是","否"),"是")</f>
        <v>是</v>
      </c>
    </row>
    <row r="5" ht="36" customHeight="1" spans="1:5">
      <c r="A5" s="153" t="s">
        <v>3256</v>
      </c>
      <c r="B5" s="165"/>
      <c r="C5" s="165"/>
      <c r="D5" s="86"/>
      <c r="E5" s="137" t="str">
        <f t="shared" si="0"/>
        <v>否</v>
      </c>
    </row>
    <row r="6" ht="36" hidden="1" customHeight="1" spans="1:5">
      <c r="A6" s="153" t="s">
        <v>3226</v>
      </c>
      <c r="B6" s="165"/>
      <c r="C6" s="165"/>
      <c r="D6" s="166" t="str">
        <f>IF(B6&gt;0,C6/B6-1,IF(B6&lt;0,-(C6/B6-1),""))</f>
        <v/>
      </c>
      <c r="E6" s="137" t="str">
        <f t="shared" si="0"/>
        <v>否</v>
      </c>
    </row>
    <row r="7" ht="36" customHeight="1" spans="1:5">
      <c r="A7" s="150" t="s">
        <v>3227</v>
      </c>
      <c r="B7" s="164"/>
      <c r="C7" s="164"/>
      <c r="D7" s="86"/>
      <c r="E7" s="137" t="str">
        <f t="shared" si="0"/>
        <v>否</v>
      </c>
    </row>
    <row r="8" ht="36" customHeight="1" spans="1:5">
      <c r="A8" s="153" t="s">
        <v>3228</v>
      </c>
      <c r="B8" s="165"/>
      <c r="C8" s="165"/>
      <c r="D8" s="86"/>
      <c r="E8" s="137" t="str">
        <f t="shared" si="0"/>
        <v>否</v>
      </c>
    </row>
    <row r="9" ht="36" customHeight="1" spans="1:5">
      <c r="A9" s="153" t="s">
        <v>3232</v>
      </c>
      <c r="B9" s="165"/>
      <c r="C9" s="165"/>
      <c r="D9" s="86"/>
      <c r="E9" s="137" t="str">
        <f t="shared" si="0"/>
        <v>否</v>
      </c>
    </row>
    <row r="10" ht="36" hidden="1" customHeight="1" spans="1:5">
      <c r="A10" s="150" t="s">
        <v>3233</v>
      </c>
      <c r="B10" s="164">
        <f>B11</f>
        <v>0</v>
      </c>
      <c r="C10" s="164">
        <f>C11</f>
        <v>0</v>
      </c>
      <c r="D10" s="167" t="str">
        <f>IF(B10&gt;0,C10/B10-1,IF(B10&lt;0,-(C10/B10-1),""))</f>
        <v/>
      </c>
      <c r="E10" s="137" t="str">
        <f t="shared" si="0"/>
        <v>否</v>
      </c>
    </row>
    <row r="11" ht="36" hidden="1" customHeight="1" spans="1:5">
      <c r="A11" s="153" t="s">
        <v>3234</v>
      </c>
      <c r="B11" s="165"/>
      <c r="C11" s="165"/>
      <c r="D11" s="166" t="str">
        <f>IF(B11&gt;0,C11/B11-1,IF(B11&lt;0,-(C11/B11-1),""))</f>
        <v/>
      </c>
      <c r="E11" s="137" t="str">
        <f t="shared" si="0"/>
        <v>否</v>
      </c>
    </row>
    <row r="12" ht="36" hidden="1" customHeight="1" spans="1:5">
      <c r="A12" s="150" t="s">
        <v>3235</v>
      </c>
      <c r="B12" s="164"/>
      <c r="C12" s="164"/>
      <c r="D12" s="167" t="str">
        <f>IF(B12&gt;0,C12/B12-1,IF(B12&lt;0,-(C12/B12-1),""))</f>
        <v/>
      </c>
      <c r="E12" s="137" t="str">
        <f t="shared" si="0"/>
        <v>否</v>
      </c>
    </row>
    <row r="13" ht="36" hidden="1" customHeight="1" spans="1:5">
      <c r="A13" s="152" t="s">
        <v>3257</v>
      </c>
      <c r="B13" s="165"/>
      <c r="C13" s="165"/>
      <c r="D13" s="166" t="str">
        <f>IF(B13&gt;0,C13/B13-1,IF(B13&lt;0,-(C13/B13-1),""))</f>
        <v/>
      </c>
      <c r="E13" s="137" t="str">
        <f t="shared" si="0"/>
        <v>否</v>
      </c>
    </row>
    <row r="14" ht="36" customHeight="1" spans="1:5">
      <c r="A14" s="150" t="s">
        <v>3237</v>
      </c>
      <c r="B14" s="164"/>
      <c r="C14" s="164"/>
      <c r="D14" s="86"/>
      <c r="E14" s="137" t="str">
        <f t="shared" si="0"/>
        <v>否</v>
      </c>
    </row>
    <row r="15" ht="36" customHeight="1" spans="1:5">
      <c r="A15" s="153" t="s">
        <v>3238</v>
      </c>
      <c r="B15" s="165"/>
      <c r="C15" s="165"/>
      <c r="D15" s="86"/>
      <c r="E15" s="137" t="str">
        <f t="shared" si="0"/>
        <v>否</v>
      </c>
    </row>
    <row r="16" ht="36" customHeight="1" spans="1:5">
      <c r="A16" s="168" t="s">
        <v>3258</v>
      </c>
      <c r="B16" s="164">
        <f>SUM(B4,B7,B14)</f>
        <v>23</v>
      </c>
      <c r="C16" s="164">
        <f>SUM(C4,C7,C14)</f>
        <v>22</v>
      </c>
      <c r="D16" s="86">
        <f>(C16-B16)/B16</f>
        <v>-0.043</v>
      </c>
      <c r="E16" s="137" t="str">
        <f t="shared" si="0"/>
        <v>是</v>
      </c>
    </row>
    <row r="17" ht="36" customHeight="1" spans="1:5">
      <c r="A17" s="169" t="s">
        <v>121</v>
      </c>
      <c r="B17" s="164"/>
      <c r="C17" s="164"/>
      <c r="D17" s="86"/>
      <c r="E17" s="137" t="str">
        <f t="shared" si="0"/>
        <v>否</v>
      </c>
    </row>
    <row r="18" ht="36" customHeight="1" spans="1:5">
      <c r="A18" s="170" t="s">
        <v>3240</v>
      </c>
      <c r="B18" s="171"/>
      <c r="C18" s="165"/>
      <c r="D18" s="86"/>
      <c r="E18" s="137" t="str">
        <f t="shared" si="0"/>
        <v>否</v>
      </c>
    </row>
    <row r="19" ht="36" customHeight="1" spans="1:5">
      <c r="A19" s="170" t="s">
        <v>3241</v>
      </c>
      <c r="B19" s="171">
        <v>13977</v>
      </c>
      <c r="C19" s="171"/>
      <c r="D19" s="86">
        <f>(C19-B19)/B19</f>
        <v>-1</v>
      </c>
      <c r="E19" s="137" t="str">
        <f t="shared" si="0"/>
        <v>是</v>
      </c>
    </row>
    <row r="20" ht="36" customHeight="1" spans="1:5">
      <c r="A20" s="172" t="s">
        <v>3242</v>
      </c>
      <c r="B20" s="173"/>
      <c r="C20" s="164"/>
      <c r="D20" s="86"/>
      <c r="E20" s="137" t="str">
        <f t="shared" si="0"/>
        <v>否</v>
      </c>
    </row>
    <row r="21" ht="36" customHeight="1" spans="1:5">
      <c r="A21" s="168" t="s">
        <v>128</v>
      </c>
      <c r="B21" s="164">
        <f>B16+B19</f>
        <v>14000</v>
      </c>
      <c r="C21" s="164">
        <f>C16+C19</f>
        <v>22</v>
      </c>
      <c r="D21" s="86">
        <f>(C21-B21)/B21</f>
        <v>-0.998</v>
      </c>
      <c r="E21" s="137" t="str">
        <f t="shared" si="0"/>
        <v>是</v>
      </c>
    </row>
    <row r="22" spans="2:2">
      <c r="B22" s="174"/>
    </row>
    <row r="23" spans="2:3">
      <c r="B23" s="175"/>
      <c r="C23" s="175"/>
    </row>
    <row r="24" spans="2:2">
      <c r="B24" s="174"/>
    </row>
    <row r="25" spans="2:3">
      <c r="B25" s="175"/>
      <c r="C25" s="175"/>
    </row>
    <row r="26" spans="2:2">
      <c r="B26" s="174"/>
    </row>
    <row r="27" spans="2:2">
      <c r="B27" s="174"/>
    </row>
    <row r="28" spans="2:3">
      <c r="B28" s="175"/>
      <c r="C28" s="175"/>
    </row>
    <row r="29" spans="2:2">
      <c r="B29" s="174"/>
    </row>
    <row r="30" spans="2:2">
      <c r="B30" s="174"/>
    </row>
    <row r="31" spans="2:2">
      <c r="B31" s="174"/>
    </row>
    <row r="32" spans="2:2">
      <c r="B32" s="174"/>
    </row>
    <row r="33" spans="2:3">
      <c r="B33" s="175"/>
      <c r="C33" s="175"/>
    </row>
    <row r="34" spans="2:2">
      <c r="B34" s="174"/>
    </row>
  </sheetData>
  <autoFilter ref="A3:E21">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view="pageBreakPreview" zoomScaleNormal="100" topLeftCell="A7" workbookViewId="0">
      <selection activeCell="K18" sqref="K18"/>
    </sheetView>
  </sheetViews>
  <sheetFormatPr defaultColWidth="9" defaultRowHeight="15.6" outlineLevelCol="1"/>
  <cols>
    <col min="1" max="1" width="36.25" style="141" customWidth="1"/>
    <col min="2" max="2" width="45.5" style="143" customWidth="1"/>
    <col min="3" max="3" width="12.6296296296296" style="141"/>
    <col min="4" max="16374" width="9" style="141"/>
    <col min="16375" max="16376" width="35.6296296296296" style="141"/>
    <col min="16377" max="16377" width="9" style="141"/>
    <col min="16378" max="16384" width="9" style="144"/>
  </cols>
  <sheetData>
    <row r="1" s="141" customFormat="1" ht="45" customHeight="1" spans="1:2">
      <c r="A1" s="145" t="s">
        <v>3259</v>
      </c>
      <c r="B1" s="146"/>
    </row>
    <row r="2" s="141" customFormat="1" ht="20.1" customHeight="1" spans="1:2">
      <c r="A2" s="147"/>
      <c r="B2" s="148" t="s">
        <v>2</v>
      </c>
    </row>
    <row r="3" s="142" customFormat="1" ht="45" customHeight="1" spans="1:2">
      <c r="A3" s="149" t="s">
        <v>3260</v>
      </c>
      <c r="B3" s="149" t="s">
        <v>3261</v>
      </c>
    </row>
    <row r="4" s="141" customFormat="1" ht="36" customHeight="1" spans="1:2">
      <c r="A4" s="154" t="s">
        <v>2617</v>
      </c>
      <c r="B4" s="151"/>
    </row>
    <row r="5" s="141" customFormat="1" ht="36" customHeight="1" spans="1:2">
      <c r="A5" s="154" t="s">
        <v>2619</v>
      </c>
      <c r="B5" s="151"/>
    </row>
    <row r="6" s="141" customFormat="1" ht="36" customHeight="1" spans="1:2">
      <c r="A6" s="154" t="s">
        <v>3262</v>
      </c>
      <c r="B6" s="151">
        <v>22</v>
      </c>
    </row>
    <row r="7" s="141" customFormat="1" ht="36" customHeight="1" spans="1:2">
      <c r="A7" s="154" t="s">
        <v>2621</v>
      </c>
      <c r="B7" s="151"/>
    </row>
    <row r="8" s="141" customFormat="1" ht="36" customHeight="1" spans="1:2">
      <c r="A8" s="154" t="s">
        <v>2622</v>
      </c>
      <c r="B8" s="151"/>
    </row>
    <row r="9" s="141" customFormat="1" ht="36" customHeight="1" spans="1:2">
      <c r="A9" s="154" t="s">
        <v>2623</v>
      </c>
      <c r="B9" s="151"/>
    </row>
    <row r="10" s="141" customFormat="1" ht="36" customHeight="1" spans="1:2">
      <c r="A10" s="154" t="s">
        <v>2624</v>
      </c>
      <c r="B10" s="151"/>
    </row>
    <row r="11" s="141" customFormat="1" ht="36" customHeight="1" spans="1:2">
      <c r="A11" s="154" t="s">
        <v>2625</v>
      </c>
      <c r="B11" s="151"/>
    </row>
    <row r="12" s="141" customFormat="1" ht="36" customHeight="1" spans="1:2">
      <c r="A12" s="154" t="s">
        <v>2626</v>
      </c>
      <c r="B12" s="151"/>
    </row>
    <row r="13" s="141" customFormat="1" ht="36" customHeight="1" spans="1:2">
      <c r="A13" s="154" t="s">
        <v>2627</v>
      </c>
      <c r="B13" s="151"/>
    </row>
    <row r="14" s="141" customFormat="1" ht="36" customHeight="1" spans="1:2">
      <c r="A14" s="154" t="s">
        <v>2628</v>
      </c>
      <c r="B14" s="151"/>
    </row>
    <row r="15" s="141" customFormat="1" ht="36" customHeight="1" spans="1:2">
      <c r="A15" s="154" t="s">
        <v>2629</v>
      </c>
      <c r="B15" s="151"/>
    </row>
    <row r="16" s="141" customFormat="1" ht="36" customHeight="1" spans="1:2">
      <c r="A16" s="154" t="s">
        <v>2630</v>
      </c>
      <c r="B16" s="151"/>
    </row>
    <row r="17" s="141" customFormat="1" ht="36" customHeight="1" spans="1:2">
      <c r="A17" s="154" t="s">
        <v>2631</v>
      </c>
      <c r="B17" s="151"/>
    </row>
    <row r="18" s="141" customFormat="1" ht="36" customHeight="1" spans="1:2">
      <c r="A18" s="154" t="s">
        <v>2632</v>
      </c>
      <c r="B18" s="151"/>
    </row>
    <row r="19" s="141" customFormat="1" ht="36" customHeight="1" spans="1:2">
      <c r="A19" s="154" t="s">
        <v>2633</v>
      </c>
      <c r="B19" s="151"/>
    </row>
    <row r="20" s="141" customFormat="1" ht="30.95" customHeight="1" spans="1:2">
      <c r="A20" s="156" t="s">
        <v>3263</v>
      </c>
      <c r="B20" s="157">
        <f>SUM(B4:B19)</f>
        <v>22</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B20" sqref="B20"/>
    </sheetView>
  </sheetViews>
  <sheetFormatPr defaultColWidth="9" defaultRowHeight="15.6"/>
  <cols>
    <col min="1" max="1" width="46.6296296296296" style="141" customWidth="1"/>
    <col min="2" max="2" width="38" style="143" customWidth="1"/>
    <col min="3" max="16371" width="9" style="141"/>
    <col min="16372" max="16373" width="35.6296296296296" style="141"/>
    <col min="16374" max="16374" width="9" style="141"/>
    <col min="16375" max="16384" width="9" style="144"/>
  </cols>
  <sheetData>
    <row r="1" s="141" customFormat="1" ht="45" customHeight="1" spans="1:2">
      <c r="A1" s="145" t="s">
        <v>3264</v>
      </c>
      <c r="B1" s="146"/>
    </row>
    <row r="2" s="141" customFormat="1" ht="20.1" customHeight="1" spans="1:2">
      <c r="A2" s="147"/>
      <c r="B2" s="148" t="s">
        <v>2</v>
      </c>
    </row>
    <row r="3" s="142" customFormat="1" ht="45" customHeight="1" spans="1:2">
      <c r="A3" s="149" t="s">
        <v>3265</v>
      </c>
      <c r="B3" s="149" t="s">
        <v>3261</v>
      </c>
    </row>
    <row r="4" s="141" customFormat="1" ht="36" customHeight="1" spans="1:2">
      <c r="A4" s="150" t="s">
        <v>3266</v>
      </c>
      <c r="B4" s="151">
        <v>22</v>
      </c>
    </row>
    <row r="5" s="141" customFormat="1" ht="36" customHeight="1" spans="1:2">
      <c r="A5" s="152" t="s">
        <v>3267</v>
      </c>
      <c r="B5" s="151">
        <v>22</v>
      </c>
    </row>
    <row r="6" s="141" customFormat="1" ht="36" customHeight="1" spans="1:2">
      <c r="A6" s="150"/>
      <c r="B6" s="151"/>
    </row>
    <row r="7" s="141" customFormat="1" ht="36" customHeight="1" spans="1:2">
      <c r="A7" s="150"/>
      <c r="B7" s="151"/>
    </row>
    <row r="8" s="141" customFormat="1" ht="36" customHeight="1" spans="1:2">
      <c r="A8" s="150"/>
      <c r="B8" s="151"/>
    </row>
    <row r="9" s="141" customFormat="1" ht="36" customHeight="1" spans="1:2">
      <c r="A9" s="150"/>
      <c r="B9" s="151"/>
    </row>
    <row r="10" s="141" customFormat="1" ht="36" customHeight="1" spans="1:2">
      <c r="A10" s="153"/>
      <c r="B10" s="151"/>
    </row>
    <row r="11" s="141" customFormat="1" ht="36" customHeight="1" spans="1:2">
      <c r="A11" s="154"/>
      <c r="B11" s="151"/>
    </row>
    <row r="12" s="141" customFormat="1" ht="36" customHeight="1" spans="1:2">
      <c r="A12" s="155"/>
      <c r="B12" s="151"/>
    </row>
    <row r="13" s="141" customFormat="1" ht="36" customHeight="1" spans="1:2">
      <c r="A13" s="155"/>
      <c r="B13" s="151"/>
    </row>
    <row r="14" s="141" customFormat="1" ht="36" customHeight="1" spans="1:2">
      <c r="A14" s="155"/>
      <c r="B14" s="151"/>
    </row>
    <row r="15" s="141" customFormat="1" ht="36" customHeight="1" spans="1:2">
      <c r="A15" s="155"/>
      <c r="B15" s="151"/>
    </row>
    <row r="16" s="141" customFormat="1" ht="36" customHeight="1" spans="1:2">
      <c r="A16" s="155"/>
      <c r="B16" s="151"/>
    </row>
    <row r="17" s="141" customFormat="1" ht="36" customHeight="1" spans="1:2">
      <c r="A17" s="155"/>
      <c r="B17" s="151"/>
    </row>
    <row r="18" s="141" customFormat="1" ht="36" customHeight="1" spans="1:2">
      <c r="A18" s="155"/>
      <c r="B18" s="151"/>
    </row>
    <row r="19" s="141" customFormat="1" ht="30.95" customHeight="1" spans="1:2">
      <c r="A19" s="156" t="s">
        <v>3263</v>
      </c>
      <c r="B19" s="157">
        <f>B4</f>
        <v>22</v>
      </c>
    </row>
    <row r="20" s="141" customFormat="1" spans="2:16377">
      <c r="B20" s="143"/>
      <c r="XEU20" s="144"/>
      <c r="XEV20" s="144"/>
      <c r="XEW20" s="144"/>
    </row>
    <row r="21" s="141" customFormat="1" spans="2:16377">
      <c r="B21" s="143"/>
      <c r="XEU21" s="144"/>
      <c r="XEV21" s="144"/>
      <c r="XEW21" s="144"/>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1"/>
  <sheetViews>
    <sheetView showGridLines="0" showZeros="0" view="pageBreakPreview" zoomScale="90" zoomScaleNormal="90" topLeftCell="B1" workbookViewId="0">
      <pane ySplit="3" topLeftCell="A28" activePane="bottomLeft" state="frozen"/>
      <selection/>
      <selection pane="bottomLeft" activeCell="C7" sqref="C7"/>
    </sheetView>
  </sheetViews>
  <sheetFormatPr defaultColWidth="9" defaultRowHeight="15.6" outlineLevelCol="5"/>
  <cols>
    <col min="1" max="1" width="12.75" style="143" customWidth="1"/>
    <col min="2" max="2" width="50.75" style="143" customWidth="1"/>
    <col min="3" max="5" width="20.6296296296296" style="143" customWidth="1"/>
    <col min="6" max="6" width="9.75" style="143" customWidth="1"/>
    <col min="7" max="16384" width="9" style="248"/>
  </cols>
  <sheetData>
    <row r="1" ht="45" customHeight="1" spans="1:5">
      <c r="A1" s="314"/>
      <c r="B1" s="314" t="s">
        <v>69</v>
      </c>
      <c r="C1" s="314"/>
      <c r="D1" s="314"/>
      <c r="E1" s="314"/>
    </row>
    <row r="2" ht="18.95" customHeight="1" spans="1:5">
      <c r="A2" s="478"/>
      <c r="B2" s="449"/>
      <c r="C2" s="317"/>
      <c r="E2" s="450" t="s">
        <v>2</v>
      </c>
    </row>
    <row r="3" s="446" customFormat="1" ht="45" customHeight="1" spans="1:6">
      <c r="A3" s="479" t="s">
        <v>3</v>
      </c>
      <c r="B3" s="480" t="s">
        <v>4</v>
      </c>
      <c r="C3" s="254" t="s">
        <v>5</v>
      </c>
      <c r="D3" s="254" t="s">
        <v>6</v>
      </c>
      <c r="E3" s="480" t="s">
        <v>7</v>
      </c>
      <c r="F3" s="481" t="s">
        <v>8</v>
      </c>
    </row>
    <row r="4" ht="37.5" customHeight="1" spans="1:6">
      <c r="A4" s="329" t="s">
        <v>70</v>
      </c>
      <c r="B4" s="482" t="s">
        <v>71</v>
      </c>
      <c r="C4" s="332">
        <v>21197</v>
      </c>
      <c r="D4" s="332">
        <v>24214</v>
      </c>
      <c r="E4" s="291">
        <f>IF(C4&gt;0,D4/C4-1,IF(C4&lt;0,-(D4/C4-1),""))</f>
        <v>0.142</v>
      </c>
      <c r="F4" s="259" t="str">
        <f t="shared" ref="F4:F38" si="0">IF(LEN(A4)=3,"是",IF(B4&lt;&gt;"",IF(SUM(C4:D4)&lt;&gt;0,"是","否"),"是"))</f>
        <v>是</v>
      </c>
    </row>
    <row r="5" ht="37.5" customHeight="1" spans="1:6">
      <c r="A5" s="329" t="s">
        <v>72</v>
      </c>
      <c r="B5" s="483" t="s">
        <v>73</v>
      </c>
      <c r="C5" s="332"/>
      <c r="D5" s="332"/>
      <c r="E5" s="291" t="str">
        <f t="shared" ref="E5:E32" si="1">IF(C5&gt;0,D5/C5-1,IF(C5&lt;0,-(D5/C5-1),""))</f>
        <v/>
      </c>
      <c r="F5" s="259" t="str">
        <f t="shared" si="0"/>
        <v>是</v>
      </c>
    </row>
    <row r="6" ht="37.5" customHeight="1" spans="1:6">
      <c r="A6" s="329" t="s">
        <v>74</v>
      </c>
      <c r="B6" s="483" t="s">
        <v>75</v>
      </c>
      <c r="C6" s="332">
        <v>463</v>
      </c>
      <c r="D6" s="332">
        <v>295</v>
      </c>
      <c r="E6" s="291">
        <f t="shared" si="1"/>
        <v>-0.363</v>
      </c>
      <c r="F6" s="259" t="str">
        <f t="shared" si="0"/>
        <v>是</v>
      </c>
    </row>
    <row r="7" ht="37.5" customHeight="1" spans="1:6">
      <c r="A7" s="329" t="s">
        <v>76</v>
      </c>
      <c r="B7" s="483" t="s">
        <v>77</v>
      </c>
      <c r="C7" s="332">
        <v>14717</v>
      </c>
      <c r="D7" s="332">
        <v>16010</v>
      </c>
      <c r="E7" s="291">
        <f t="shared" si="1"/>
        <v>0.088</v>
      </c>
      <c r="F7" s="259" t="str">
        <f t="shared" si="0"/>
        <v>是</v>
      </c>
    </row>
    <row r="8" ht="37.5" customHeight="1" spans="1:6">
      <c r="A8" s="329" t="s">
        <v>78</v>
      </c>
      <c r="B8" s="483" t="s">
        <v>79</v>
      </c>
      <c r="C8" s="332">
        <v>127711</v>
      </c>
      <c r="D8" s="332">
        <v>145672</v>
      </c>
      <c r="E8" s="291">
        <f t="shared" si="1"/>
        <v>0.141</v>
      </c>
      <c r="F8" s="259" t="str">
        <f t="shared" si="0"/>
        <v>是</v>
      </c>
    </row>
    <row r="9" ht="37.5" customHeight="1" spans="1:6">
      <c r="A9" s="329" t="s">
        <v>80</v>
      </c>
      <c r="B9" s="483" t="s">
        <v>81</v>
      </c>
      <c r="C9" s="332">
        <v>1759</v>
      </c>
      <c r="D9" s="332">
        <v>1471</v>
      </c>
      <c r="E9" s="291">
        <f t="shared" si="1"/>
        <v>-0.164</v>
      </c>
      <c r="F9" s="259" t="str">
        <f t="shared" si="0"/>
        <v>是</v>
      </c>
    </row>
    <row r="10" ht="37.5" customHeight="1" spans="1:6">
      <c r="A10" s="329" t="s">
        <v>82</v>
      </c>
      <c r="B10" s="483" t="s">
        <v>83</v>
      </c>
      <c r="C10" s="332">
        <v>2826</v>
      </c>
      <c r="D10" s="332">
        <v>3270</v>
      </c>
      <c r="E10" s="291">
        <f t="shared" si="1"/>
        <v>0.157</v>
      </c>
      <c r="F10" s="259" t="str">
        <f t="shared" si="0"/>
        <v>是</v>
      </c>
    </row>
    <row r="11" ht="37.5" customHeight="1" spans="1:6">
      <c r="A11" s="329" t="s">
        <v>84</v>
      </c>
      <c r="B11" s="483" t="s">
        <v>85</v>
      </c>
      <c r="C11" s="332">
        <v>86960</v>
      </c>
      <c r="D11" s="332">
        <v>97805</v>
      </c>
      <c r="E11" s="291">
        <f t="shared" si="1"/>
        <v>0.125</v>
      </c>
      <c r="F11" s="259" t="str">
        <f t="shared" si="0"/>
        <v>是</v>
      </c>
    </row>
    <row r="12" ht="37.5" customHeight="1" spans="1:6">
      <c r="A12" s="329" t="s">
        <v>86</v>
      </c>
      <c r="B12" s="483" t="s">
        <v>87</v>
      </c>
      <c r="C12" s="332">
        <v>82200</v>
      </c>
      <c r="D12" s="332">
        <v>40807</v>
      </c>
      <c r="E12" s="291">
        <f t="shared" si="1"/>
        <v>-0.504</v>
      </c>
      <c r="F12" s="259" t="str">
        <f t="shared" si="0"/>
        <v>是</v>
      </c>
    </row>
    <row r="13" ht="37.5" customHeight="1" spans="1:6">
      <c r="A13" s="329" t="s">
        <v>88</v>
      </c>
      <c r="B13" s="483" t="s">
        <v>89</v>
      </c>
      <c r="C13" s="332">
        <v>3877</v>
      </c>
      <c r="D13" s="332">
        <v>2445</v>
      </c>
      <c r="E13" s="291">
        <f t="shared" si="1"/>
        <v>-0.369</v>
      </c>
      <c r="F13" s="259" t="str">
        <f t="shared" si="0"/>
        <v>是</v>
      </c>
    </row>
    <row r="14" ht="37.5" customHeight="1" spans="1:6">
      <c r="A14" s="329" t="s">
        <v>90</v>
      </c>
      <c r="B14" s="483" t="s">
        <v>91</v>
      </c>
      <c r="C14" s="332">
        <v>6032</v>
      </c>
      <c r="D14" s="332">
        <v>16179</v>
      </c>
      <c r="E14" s="291">
        <f t="shared" si="1"/>
        <v>1.682</v>
      </c>
      <c r="F14" s="259" t="str">
        <f t="shared" si="0"/>
        <v>是</v>
      </c>
    </row>
    <row r="15" ht="37.5" customHeight="1" spans="1:6">
      <c r="A15" s="329" t="s">
        <v>92</v>
      </c>
      <c r="B15" s="483" t="s">
        <v>93</v>
      </c>
      <c r="C15" s="332">
        <v>63411</v>
      </c>
      <c r="D15" s="332">
        <v>58419</v>
      </c>
      <c r="E15" s="291">
        <f t="shared" si="1"/>
        <v>-0.079</v>
      </c>
      <c r="F15" s="259" t="str">
        <f t="shared" si="0"/>
        <v>是</v>
      </c>
    </row>
    <row r="16" ht="37.5" customHeight="1" spans="1:6">
      <c r="A16" s="329" t="s">
        <v>94</v>
      </c>
      <c r="B16" s="483" t="s">
        <v>95</v>
      </c>
      <c r="C16" s="332">
        <v>7551</v>
      </c>
      <c r="D16" s="332">
        <v>4024</v>
      </c>
      <c r="E16" s="291">
        <f t="shared" si="1"/>
        <v>-0.467</v>
      </c>
      <c r="F16" s="259" t="str">
        <f t="shared" si="0"/>
        <v>是</v>
      </c>
    </row>
    <row r="17" ht="37.5" customHeight="1" spans="1:6">
      <c r="A17" s="329" t="s">
        <v>96</v>
      </c>
      <c r="B17" s="483" t="s">
        <v>97</v>
      </c>
      <c r="C17" s="332">
        <v>6257</v>
      </c>
      <c r="D17" s="332">
        <v>12784</v>
      </c>
      <c r="E17" s="291">
        <f t="shared" si="1"/>
        <v>1.043</v>
      </c>
      <c r="F17" s="259" t="str">
        <f t="shared" si="0"/>
        <v>是</v>
      </c>
    </row>
    <row r="18" ht="37.5" customHeight="1" spans="1:6">
      <c r="A18" s="329" t="s">
        <v>98</v>
      </c>
      <c r="B18" s="483" t="s">
        <v>99</v>
      </c>
      <c r="C18" s="332">
        <v>819</v>
      </c>
      <c r="D18" s="332">
        <v>635</v>
      </c>
      <c r="E18" s="291">
        <f t="shared" si="1"/>
        <v>-0.225</v>
      </c>
      <c r="F18" s="259" t="str">
        <f t="shared" si="0"/>
        <v>是</v>
      </c>
    </row>
    <row r="19" ht="37.5" customHeight="1" spans="1:6">
      <c r="A19" s="329" t="s">
        <v>100</v>
      </c>
      <c r="B19" s="483" t="s">
        <v>101</v>
      </c>
      <c r="C19" s="332">
        <v>1</v>
      </c>
      <c r="D19" s="332"/>
      <c r="E19" s="291">
        <f t="shared" si="1"/>
        <v>-1</v>
      </c>
      <c r="F19" s="259" t="str">
        <f t="shared" si="0"/>
        <v>是</v>
      </c>
    </row>
    <row r="20" ht="37.5" customHeight="1" spans="1:6">
      <c r="A20" s="329" t="s">
        <v>102</v>
      </c>
      <c r="B20" s="483" t="s">
        <v>103</v>
      </c>
      <c r="C20" s="332"/>
      <c r="D20" s="332"/>
      <c r="E20" s="291" t="str">
        <f t="shared" si="1"/>
        <v/>
      </c>
      <c r="F20" s="259" t="str">
        <f t="shared" si="0"/>
        <v>是</v>
      </c>
    </row>
    <row r="21" ht="37.5" customHeight="1" spans="1:6">
      <c r="A21" s="329" t="s">
        <v>104</v>
      </c>
      <c r="B21" s="483" t="s">
        <v>105</v>
      </c>
      <c r="C21" s="332">
        <v>4820</v>
      </c>
      <c r="D21" s="332">
        <v>6060</v>
      </c>
      <c r="E21" s="291">
        <f t="shared" si="1"/>
        <v>0.257</v>
      </c>
      <c r="F21" s="259" t="str">
        <f t="shared" si="0"/>
        <v>是</v>
      </c>
    </row>
    <row r="22" ht="37.5" customHeight="1" spans="1:6">
      <c r="A22" s="329" t="s">
        <v>106</v>
      </c>
      <c r="B22" s="483" t="s">
        <v>107</v>
      </c>
      <c r="C22" s="332">
        <v>23209</v>
      </c>
      <c r="D22" s="332">
        <v>20227</v>
      </c>
      <c r="E22" s="291">
        <f t="shared" si="1"/>
        <v>-0.128</v>
      </c>
      <c r="F22" s="259" t="str">
        <f t="shared" si="0"/>
        <v>是</v>
      </c>
    </row>
    <row r="23" ht="37.5" customHeight="1" spans="1:6">
      <c r="A23" s="329" t="s">
        <v>108</v>
      </c>
      <c r="B23" s="483" t="s">
        <v>109</v>
      </c>
      <c r="C23" s="332">
        <v>1302</v>
      </c>
      <c r="D23" s="332">
        <v>759</v>
      </c>
      <c r="E23" s="291">
        <f t="shared" si="1"/>
        <v>-0.417</v>
      </c>
      <c r="F23" s="259" t="str">
        <f t="shared" si="0"/>
        <v>是</v>
      </c>
    </row>
    <row r="24" ht="37.5" customHeight="1" spans="1:6">
      <c r="A24" s="329" t="s">
        <v>110</v>
      </c>
      <c r="B24" s="483" t="s">
        <v>111</v>
      </c>
      <c r="C24" s="332">
        <v>11802</v>
      </c>
      <c r="D24" s="332">
        <v>10904</v>
      </c>
      <c r="E24" s="291">
        <f t="shared" si="1"/>
        <v>-0.076</v>
      </c>
      <c r="F24" s="259" t="str">
        <f t="shared" si="0"/>
        <v>是</v>
      </c>
    </row>
    <row r="25" ht="37.5" customHeight="1" spans="1:6">
      <c r="A25" s="329" t="s">
        <v>112</v>
      </c>
      <c r="B25" s="483" t="s">
        <v>113</v>
      </c>
      <c r="C25" s="332"/>
      <c r="D25" s="332">
        <v>8000</v>
      </c>
      <c r="E25" s="291" t="str">
        <f t="shared" si="1"/>
        <v/>
      </c>
      <c r="F25" s="259" t="str">
        <f t="shared" si="0"/>
        <v>是</v>
      </c>
    </row>
    <row r="26" ht="37.5" customHeight="1" spans="1:6">
      <c r="A26" s="329" t="s">
        <v>114</v>
      </c>
      <c r="B26" s="483" t="s">
        <v>115</v>
      </c>
      <c r="C26" s="332">
        <v>11880</v>
      </c>
      <c r="D26" s="332">
        <v>12000</v>
      </c>
      <c r="E26" s="291">
        <f t="shared" si="1"/>
        <v>0.01</v>
      </c>
      <c r="F26" s="259" t="str">
        <f t="shared" si="0"/>
        <v>是</v>
      </c>
    </row>
    <row r="27" ht="37.5" customHeight="1" spans="1:6">
      <c r="A27" s="329" t="s">
        <v>116</v>
      </c>
      <c r="B27" s="483" t="s">
        <v>117</v>
      </c>
      <c r="C27" s="332">
        <v>75</v>
      </c>
      <c r="D27" s="332">
        <v>20</v>
      </c>
      <c r="E27" s="291">
        <f t="shared" si="1"/>
        <v>-0.733</v>
      </c>
      <c r="F27" s="259" t="str">
        <f t="shared" si="0"/>
        <v>是</v>
      </c>
    </row>
    <row r="28" ht="37.5" customHeight="1" spans="1:6">
      <c r="A28" s="329" t="s">
        <v>118</v>
      </c>
      <c r="B28" s="483" t="s">
        <v>119</v>
      </c>
      <c r="C28" s="332"/>
      <c r="D28" s="332"/>
      <c r="E28" s="291" t="str">
        <f t="shared" si="1"/>
        <v/>
      </c>
      <c r="F28" s="259" t="str">
        <f t="shared" si="0"/>
        <v>是</v>
      </c>
    </row>
    <row r="29" ht="37.5" customHeight="1" spans="1:6">
      <c r="A29" s="329"/>
      <c r="B29" s="483"/>
      <c r="C29" s="332"/>
      <c r="D29" s="332"/>
      <c r="E29" s="291" t="str">
        <f t="shared" si="1"/>
        <v/>
      </c>
      <c r="F29" s="259" t="str">
        <f t="shared" si="0"/>
        <v>是</v>
      </c>
    </row>
    <row r="30" s="316" customFormat="1" ht="37.5" customHeight="1" spans="1:6">
      <c r="A30" s="465"/>
      <c r="B30" s="466" t="s">
        <v>120</v>
      </c>
      <c r="C30" s="435">
        <f>SUBTOTAL(9,C4:C28)</f>
        <v>478869</v>
      </c>
      <c r="D30" s="435">
        <f>SUBTOTAL(9,D4:D28)</f>
        <v>482000</v>
      </c>
      <c r="E30" s="291">
        <f t="shared" si="1"/>
        <v>0.007</v>
      </c>
      <c r="F30" s="259" t="str">
        <f t="shared" si="0"/>
        <v>是</v>
      </c>
    </row>
    <row r="31" ht="37.5" customHeight="1" spans="1:6">
      <c r="A31" s="326">
        <v>230</v>
      </c>
      <c r="B31" s="484" t="s">
        <v>121</v>
      </c>
      <c r="C31" s="435">
        <f>SUBTOTAL(9,C32:C35)</f>
        <v>48261</v>
      </c>
      <c r="D31" s="435">
        <f>SUBTOTAL(9,D32:D35)</f>
        <v>43500</v>
      </c>
      <c r="E31" s="291">
        <f t="shared" si="1"/>
        <v>-0.099</v>
      </c>
      <c r="F31" s="259" t="str">
        <f t="shared" si="0"/>
        <v>是</v>
      </c>
    </row>
    <row r="32" ht="37.5" customHeight="1" spans="1:6">
      <c r="A32" s="485">
        <v>23006</v>
      </c>
      <c r="B32" s="486" t="s">
        <v>122</v>
      </c>
      <c r="C32" s="332">
        <v>40210</v>
      </c>
      <c r="D32" s="332">
        <v>43500</v>
      </c>
      <c r="E32" s="291">
        <f t="shared" si="1"/>
        <v>0.082</v>
      </c>
      <c r="F32" s="259" t="str">
        <f t="shared" si="0"/>
        <v>是</v>
      </c>
    </row>
    <row r="33" ht="36" hidden="1" customHeight="1" spans="1:6">
      <c r="A33" s="329">
        <v>23008</v>
      </c>
      <c r="B33" s="486" t="s">
        <v>123</v>
      </c>
      <c r="C33" s="332">
        <v>0</v>
      </c>
      <c r="D33" s="332"/>
      <c r="E33" s="487" t="str">
        <f>IF(C33&lt;&gt;0,IF((D33/C33-1)&lt;-30%,"",IF((D33/C33-1)&gt;150%,"",D33/C33-1)),"")</f>
        <v/>
      </c>
      <c r="F33" s="259" t="str">
        <f t="shared" si="0"/>
        <v>否</v>
      </c>
    </row>
    <row r="34" ht="37.5" customHeight="1" spans="1:6">
      <c r="A34" s="488">
        <v>23015</v>
      </c>
      <c r="B34" s="464" t="s">
        <v>124</v>
      </c>
      <c r="C34" s="332">
        <v>8051</v>
      </c>
      <c r="D34" s="332"/>
      <c r="E34" s="291">
        <f t="shared" ref="E34:E38" si="2">IF(C34&gt;0,D34/C34-1,IF(C34&lt;0,-(D34/C34-1),""))</f>
        <v>-1</v>
      </c>
      <c r="F34" s="259" t="str">
        <f t="shared" si="0"/>
        <v>是</v>
      </c>
    </row>
    <row r="35" s="448" customFormat="1" ht="36" customHeight="1" spans="1:6">
      <c r="A35" s="488">
        <v>23016</v>
      </c>
      <c r="B35" s="464" t="s">
        <v>125</v>
      </c>
      <c r="C35" s="332"/>
      <c r="D35" s="332"/>
      <c r="E35" s="291" t="str">
        <f t="shared" si="2"/>
        <v/>
      </c>
      <c r="F35" s="259" t="str">
        <f t="shared" si="0"/>
        <v>否</v>
      </c>
    </row>
    <row r="36" s="448" customFormat="1" ht="37.5" customHeight="1" spans="1:6">
      <c r="A36" s="326">
        <v>231</v>
      </c>
      <c r="B36" s="467" t="s">
        <v>126</v>
      </c>
      <c r="C36" s="435">
        <v>79480</v>
      </c>
      <c r="D36" s="435"/>
      <c r="E36" s="291">
        <f t="shared" si="2"/>
        <v>-1</v>
      </c>
      <c r="F36" s="259" t="str">
        <f t="shared" si="0"/>
        <v>是</v>
      </c>
    </row>
    <row r="37" s="448" customFormat="1" ht="37.5" customHeight="1" spans="1:6">
      <c r="A37" s="326">
        <v>23009</v>
      </c>
      <c r="B37" s="489" t="s">
        <v>127</v>
      </c>
      <c r="C37" s="435"/>
      <c r="D37" s="435"/>
      <c r="E37" s="291" t="str">
        <f t="shared" si="2"/>
        <v/>
      </c>
      <c r="F37" s="259" t="str">
        <f t="shared" si="0"/>
        <v>否</v>
      </c>
    </row>
    <row r="38" ht="37.5" customHeight="1" spans="1:6">
      <c r="A38" s="465"/>
      <c r="B38" s="476" t="s">
        <v>128</v>
      </c>
      <c r="C38" s="435">
        <f>C30+C31+C36</f>
        <v>606610</v>
      </c>
      <c r="D38" s="435">
        <f>D30+D31+D36</f>
        <v>525500</v>
      </c>
      <c r="E38" s="291">
        <f t="shared" si="2"/>
        <v>-0.134</v>
      </c>
      <c r="F38" s="259" t="str">
        <f t="shared" si="0"/>
        <v>是</v>
      </c>
    </row>
    <row r="39" spans="2:4">
      <c r="B39" s="490"/>
      <c r="D39" s="491"/>
    </row>
    <row r="41" spans="4:4">
      <c r="D41" s="491"/>
    </row>
    <row r="43" spans="4:4">
      <c r="D43" s="491"/>
    </row>
    <row r="44" spans="4:4">
      <c r="D44" s="491"/>
    </row>
    <row r="46" spans="4:4">
      <c r="D46" s="491"/>
    </row>
    <row r="47" spans="4:4">
      <c r="D47" s="491"/>
    </row>
    <row r="48" spans="4:4">
      <c r="D48" s="491"/>
    </row>
    <row r="49" spans="4:4">
      <c r="D49" s="491"/>
    </row>
    <row r="51" spans="4:4">
      <c r="D51" s="491"/>
    </row>
  </sheetData>
  <autoFilter ref="A3:F39">
    <filterColumn colId="5">
      <customFilters>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D34 E33">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15" workbookViewId="0">
      <selection activeCell="A1" sqref="A1:D1"/>
    </sheetView>
  </sheetViews>
  <sheetFormatPr defaultColWidth="9" defaultRowHeight="15.6" outlineLevelCol="4"/>
  <cols>
    <col min="1" max="1" width="46.5" style="120" customWidth="1"/>
    <col min="2" max="4" width="20.6296296296296" style="120" customWidth="1"/>
    <col min="5" max="5" width="5.37962962962963" style="120" customWidth="1"/>
    <col min="6" max="16384" width="9" style="120"/>
  </cols>
  <sheetData>
    <row r="1" ht="45" customHeight="1" spans="1:4">
      <c r="A1" s="121" t="s">
        <v>3268</v>
      </c>
      <c r="B1" s="121"/>
      <c r="C1" s="121"/>
      <c r="D1" s="121"/>
    </row>
    <row r="2" s="131" customFormat="1" ht="20.1" customHeight="1" spans="1:4">
      <c r="A2" s="132"/>
      <c r="B2" s="133"/>
      <c r="C2" s="134"/>
      <c r="D2" s="135" t="s">
        <v>2</v>
      </c>
    </row>
    <row r="3" ht="45" customHeight="1" spans="1:5">
      <c r="A3" s="136" t="s">
        <v>3269</v>
      </c>
      <c r="B3" s="82" t="s">
        <v>5</v>
      </c>
      <c r="C3" s="82" t="s">
        <v>6</v>
      </c>
      <c r="D3" s="82" t="s">
        <v>7</v>
      </c>
      <c r="E3" s="131" t="s">
        <v>8</v>
      </c>
    </row>
    <row r="4" ht="36" customHeight="1" spans="1:5">
      <c r="A4" s="113" t="s">
        <v>3270</v>
      </c>
      <c r="B4" s="105">
        <v>30398</v>
      </c>
      <c r="C4" s="106">
        <v>28826</v>
      </c>
      <c r="D4" s="86">
        <f>(C4-B4)/B4</f>
        <v>-0.052</v>
      </c>
      <c r="E4" s="137" t="str">
        <f t="shared" ref="E4:E38" si="0">IF(A4&lt;&gt;"",IF(SUM(B4:C4)&lt;&gt;0,"是","否"),"是")</f>
        <v>是</v>
      </c>
    </row>
    <row r="5" ht="36" customHeight="1" spans="1:5">
      <c r="A5" s="115" t="s">
        <v>3271</v>
      </c>
      <c r="B5" s="108">
        <v>15295</v>
      </c>
      <c r="C5" s="108">
        <v>13388</v>
      </c>
      <c r="D5" s="86">
        <f t="shared" ref="D5:D14" si="1">(C5-B5)/B5</f>
        <v>-0.125</v>
      </c>
      <c r="E5" s="137" t="str">
        <f t="shared" si="0"/>
        <v>是</v>
      </c>
    </row>
    <row r="6" ht="36" customHeight="1" spans="1:5">
      <c r="A6" s="115" t="s">
        <v>3272</v>
      </c>
      <c r="B6" s="108">
        <v>64</v>
      </c>
      <c r="C6" s="109">
        <v>56</v>
      </c>
      <c r="D6" s="86">
        <f t="shared" si="1"/>
        <v>-0.125</v>
      </c>
      <c r="E6" s="137" t="str">
        <f t="shared" si="0"/>
        <v>是</v>
      </c>
    </row>
    <row r="7" s="119" customFormat="1" ht="36" customHeight="1" spans="1:5">
      <c r="A7" s="115" t="s">
        <v>3273</v>
      </c>
      <c r="B7" s="108"/>
      <c r="C7" s="109"/>
      <c r="D7" s="86"/>
      <c r="E7" s="137" t="str">
        <f t="shared" si="0"/>
        <v>否</v>
      </c>
    </row>
    <row r="8" ht="36" customHeight="1" spans="1:5">
      <c r="A8" s="113" t="s">
        <v>3274</v>
      </c>
      <c r="B8" s="105">
        <v>49662</v>
      </c>
      <c r="C8" s="105">
        <v>51907</v>
      </c>
      <c r="D8" s="86">
        <f t="shared" si="1"/>
        <v>0.045</v>
      </c>
      <c r="E8" s="137" t="str">
        <f t="shared" si="0"/>
        <v>是</v>
      </c>
    </row>
    <row r="9" ht="36" customHeight="1" spans="1:5">
      <c r="A9" s="115" t="s">
        <v>3271</v>
      </c>
      <c r="B9" s="108">
        <v>46284</v>
      </c>
      <c r="C9" s="109">
        <v>47260</v>
      </c>
      <c r="D9" s="86">
        <f t="shared" si="1"/>
        <v>0.021</v>
      </c>
      <c r="E9" s="137" t="str">
        <f t="shared" si="0"/>
        <v>是</v>
      </c>
    </row>
    <row r="10" ht="36" customHeight="1" spans="1:5">
      <c r="A10" s="115" t="s">
        <v>3272</v>
      </c>
      <c r="B10" s="108">
        <v>1305</v>
      </c>
      <c r="C10" s="109">
        <v>2865</v>
      </c>
      <c r="D10" s="86">
        <f t="shared" si="1"/>
        <v>1.195</v>
      </c>
      <c r="E10" s="137" t="str">
        <f t="shared" si="0"/>
        <v>是</v>
      </c>
    </row>
    <row r="11" ht="36" customHeight="1" spans="1:5">
      <c r="A11" s="115" t="s">
        <v>3273</v>
      </c>
      <c r="B11" s="108">
        <v>1309</v>
      </c>
      <c r="C11" s="109">
        <v>1568</v>
      </c>
      <c r="D11" s="86">
        <f t="shared" si="1"/>
        <v>0.198</v>
      </c>
      <c r="E11" s="137" t="str">
        <f t="shared" si="0"/>
        <v>是</v>
      </c>
    </row>
    <row r="12" ht="36" customHeight="1" spans="1:5">
      <c r="A12" s="113" t="s">
        <v>3275</v>
      </c>
      <c r="B12" s="105">
        <v>2144</v>
      </c>
      <c r="C12" s="106">
        <v>2117</v>
      </c>
      <c r="D12" s="86">
        <f t="shared" si="1"/>
        <v>-0.013</v>
      </c>
      <c r="E12" s="137" t="str">
        <f t="shared" si="0"/>
        <v>是</v>
      </c>
    </row>
    <row r="13" ht="36" customHeight="1" spans="1:5">
      <c r="A13" s="115" t="s">
        <v>3271</v>
      </c>
      <c r="B13" s="108">
        <v>1111</v>
      </c>
      <c r="C13" s="109">
        <v>1183</v>
      </c>
      <c r="D13" s="86">
        <f t="shared" si="1"/>
        <v>0.065</v>
      </c>
      <c r="E13" s="137" t="str">
        <f t="shared" si="0"/>
        <v>是</v>
      </c>
    </row>
    <row r="14" ht="36" customHeight="1" spans="1:5">
      <c r="A14" s="115" t="s">
        <v>3272</v>
      </c>
      <c r="B14" s="108">
        <v>15</v>
      </c>
      <c r="C14" s="109">
        <v>11</v>
      </c>
      <c r="D14" s="86">
        <f t="shared" si="1"/>
        <v>-0.267</v>
      </c>
      <c r="E14" s="137" t="str">
        <f t="shared" si="0"/>
        <v>是</v>
      </c>
    </row>
    <row r="15" ht="36" hidden="1" customHeight="1" spans="1:5">
      <c r="A15" s="115" t="s">
        <v>3273</v>
      </c>
      <c r="B15" s="108">
        <v>0</v>
      </c>
      <c r="C15" s="109"/>
      <c r="D15" s="138" t="str">
        <f>IF(B15&gt;0,C15/B15-1,IF(B15&lt;0,-(C15/B15-1),""))</f>
        <v/>
      </c>
      <c r="E15" s="137" t="str">
        <f t="shared" si="0"/>
        <v>否</v>
      </c>
    </row>
    <row r="16" ht="36" customHeight="1" spans="1:5">
      <c r="A16" s="113" t="s">
        <v>3276</v>
      </c>
      <c r="B16" s="105">
        <v>98284</v>
      </c>
      <c r="C16" s="106"/>
      <c r="D16" s="86">
        <f t="shared" ref="D16:D38" si="2">(C16-B16)/B16</f>
        <v>-1</v>
      </c>
      <c r="E16" s="137" t="str">
        <f t="shared" si="0"/>
        <v>是</v>
      </c>
    </row>
    <row r="17" ht="36" customHeight="1" spans="1:5">
      <c r="A17" s="115" t="s">
        <v>3271</v>
      </c>
      <c r="B17" s="108">
        <v>21203</v>
      </c>
      <c r="C17" s="112"/>
      <c r="D17" s="86">
        <f t="shared" si="2"/>
        <v>-1</v>
      </c>
      <c r="E17" s="137" t="str">
        <f t="shared" si="0"/>
        <v>是</v>
      </c>
    </row>
    <row r="18" ht="36" customHeight="1" spans="1:5">
      <c r="A18" s="115" t="s">
        <v>3272</v>
      </c>
      <c r="B18" s="108">
        <v>130</v>
      </c>
      <c r="C18" s="112"/>
      <c r="D18" s="86">
        <f t="shared" si="2"/>
        <v>-1</v>
      </c>
      <c r="E18" s="137" t="str">
        <f t="shared" si="0"/>
        <v>是</v>
      </c>
    </row>
    <row r="19" ht="36" customHeight="1" spans="1:5">
      <c r="A19" s="115" t="s">
        <v>3273</v>
      </c>
      <c r="B19" s="108">
        <v>46532</v>
      </c>
      <c r="C19" s="112"/>
      <c r="D19" s="86">
        <f t="shared" si="2"/>
        <v>-1</v>
      </c>
      <c r="E19" s="137" t="str">
        <f t="shared" si="0"/>
        <v>是</v>
      </c>
    </row>
    <row r="20" ht="36" customHeight="1" spans="1:5">
      <c r="A20" s="113" t="s">
        <v>3277</v>
      </c>
      <c r="B20" s="105">
        <v>7374</v>
      </c>
      <c r="C20" s="106">
        <v>9557</v>
      </c>
      <c r="D20" s="86">
        <f t="shared" si="2"/>
        <v>0.296</v>
      </c>
      <c r="E20" s="137" t="str">
        <f t="shared" si="0"/>
        <v>是</v>
      </c>
    </row>
    <row r="21" ht="36" customHeight="1" spans="1:5">
      <c r="A21" s="115" t="s">
        <v>3271</v>
      </c>
      <c r="B21" s="108">
        <v>4104</v>
      </c>
      <c r="C21" s="106">
        <v>4318</v>
      </c>
      <c r="D21" s="86">
        <f t="shared" si="2"/>
        <v>0.052</v>
      </c>
      <c r="E21" s="137" t="str">
        <f t="shared" si="0"/>
        <v>是</v>
      </c>
    </row>
    <row r="22" ht="36" customHeight="1" spans="1:5">
      <c r="A22" s="115" t="s">
        <v>3272</v>
      </c>
      <c r="B22" s="108">
        <v>1</v>
      </c>
      <c r="C22" s="108">
        <v>2</v>
      </c>
      <c r="D22" s="86">
        <f t="shared" si="2"/>
        <v>1</v>
      </c>
      <c r="E22" s="137" t="str">
        <f t="shared" si="0"/>
        <v>是</v>
      </c>
    </row>
    <row r="23" ht="36" customHeight="1" spans="1:5">
      <c r="A23" s="115" t="s">
        <v>3273</v>
      </c>
      <c r="B23" s="108"/>
      <c r="C23" s="109"/>
      <c r="D23" s="86"/>
      <c r="E23" s="137" t="str">
        <f t="shared" si="0"/>
        <v>否</v>
      </c>
    </row>
    <row r="24" ht="36" customHeight="1" spans="1:5">
      <c r="A24" s="113" t="s">
        <v>3278</v>
      </c>
      <c r="B24" s="114">
        <v>17061</v>
      </c>
      <c r="C24" s="106">
        <v>24151</v>
      </c>
      <c r="D24" s="86">
        <f t="shared" si="2"/>
        <v>0.416</v>
      </c>
      <c r="E24" s="137" t="str">
        <f t="shared" si="0"/>
        <v>是</v>
      </c>
    </row>
    <row r="25" ht="36" customHeight="1" spans="1:5">
      <c r="A25" s="115" t="s">
        <v>3271</v>
      </c>
      <c r="B25" s="108">
        <v>6174</v>
      </c>
      <c r="C25" s="139">
        <v>7226</v>
      </c>
      <c r="D25" s="86">
        <f t="shared" si="2"/>
        <v>0.17</v>
      </c>
      <c r="E25" s="137" t="str">
        <f t="shared" si="0"/>
        <v>是</v>
      </c>
    </row>
    <row r="26" ht="36" customHeight="1" spans="1:5">
      <c r="A26" s="115" t="s">
        <v>3272</v>
      </c>
      <c r="B26" s="108">
        <v>1201</v>
      </c>
      <c r="C26" s="108">
        <v>520</v>
      </c>
      <c r="D26" s="86">
        <f t="shared" si="2"/>
        <v>-0.567</v>
      </c>
      <c r="E26" s="137" t="str">
        <f t="shared" si="0"/>
        <v>是</v>
      </c>
    </row>
    <row r="27" ht="36" customHeight="1" spans="1:5">
      <c r="A27" s="115" t="s">
        <v>3273</v>
      </c>
      <c r="B27" s="108">
        <v>8930</v>
      </c>
      <c r="C27" s="108">
        <v>13932</v>
      </c>
      <c r="D27" s="86">
        <f t="shared" si="2"/>
        <v>0.56</v>
      </c>
      <c r="E27" s="137" t="str">
        <f t="shared" si="0"/>
        <v>是</v>
      </c>
    </row>
    <row r="28" ht="36" customHeight="1" spans="1:5">
      <c r="A28" s="113" t="s">
        <v>3279</v>
      </c>
      <c r="B28" s="105">
        <v>22652</v>
      </c>
      <c r="C28" s="106"/>
      <c r="D28" s="86">
        <f t="shared" si="2"/>
        <v>-1</v>
      </c>
      <c r="E28" s="137" t="str">
        <f t="shared" si="0"/>
        <v>是</v>
      </c>
    </row>
    <row r="29" ht="36" customHeight="1" spans="1:5">
      <c r="A29" s="115" t="s">
        <v>3271</v>
      </c>
      <c r="B29" s="108">
        <v>21538</v>
      </c>
      <c r="C29" s="139"/>
      <c r="D29" s="86">
        <f t="shared" si="2"/>
        <v>-1</v>
      </c>
      <c r="E29" s="137" t="str">
        <f t="shared" si="0"/>
        <v>是</v>
      </c>
    </row>
    <row r="30" ht="36" customHeight="1" spans="1:5">
      <c r="A30" s="115" t="s">
        <v>3272</v>
      </c>
      <c r="B30" s="108">
        <v>983</v>
      </c>
      <c r="C30" s="139"/>
      <c r="D30" s="86">
        <f t="shared" si="2"/>
        <v>-1</v>
      </c>
      <c r="E30" s="137" t="str">
        <f t="shared" si="0"/>
        <v>是</v>
      </c>
    </row>
    <row r="31" ht="36" customHeight="1" spans="1:5">
      <c r="A31" s="115" t="s">
        <v>3273</v>
      </c>
      <c r="B31" s="108"/>
      <c r="C31" s="139"/>
      <c r="D31" s="86"/>
      <c r="E31" s="137" t="str">
        <f t="shared" si="0"/>
        <v>否</v>
      </c>
    </row>
    <row r="32" ht="36" customHeight="1" spans="1:5">
      <c r="A32" s="92" t="s">
        <v>3280</v>
      </c>
      <c r="B32" s="114">
        <f>SUM(B4,B8,B12,B16,B20,B24,B28)</f>
        <v>227575</v>
      </c>
      <c r="C32" s="114">
        <f>SUM(C4,C8,C12,C16,C20,C24,C28)</f>
        <v>116558</v>
      </c>
      <c r="D32" s="86">
        <f t="shared" si="2"/>
        <v>-0.488</v>
      </c>
      <c r="E32" s="137" t="str">
        <f t="shared" si="0"/>
        <v>是</v>
      </c>
    </row>
    <row r="33" ht="36" customHeight="1" spans="1:5">
      <c r="A33" s="115" t="s">
        <v>3281</v>
      </c>
      <c r="B33" s="114">
        <f>SUM(B5,B9,B13,B17,B21,B25,B29)</f>
        <v>115709</v>
      </c>
      <c r="C33" s="114">
        <f>SUM(C5,C9,C13,C17,C21,C25,C29)</f>
        <v>73375</v>
      </c>
      <c r="D33" s="86">
        <f t="shared" si="2"/>
        <v>-0.366</v>
      </c>
      <c r="E33" s="137" t="str">
        <f t="shared" si="0"/>
        <v>是</v>
      </c>
    </row>
    <row r="34" ht="36" customHeight="1" spans="1:5">
      <c r="A34" s="115" t="s">
        <v>3282</v>
      </c>
      <c r="B34" s="114">
        <f>SUM(B6,B10,B14,B18,B22,B26,B30)</f>
        <v>3699</v>
      </c>
      <c r="C34" s="114">
        <f>SUM(C6,C10,C14,C18,C22,C26,C30)</f>
        <v>3454</v>
      </c>
      <c r="D34" s="86">
        <f t="shared" si="2"/>
        <v>-0.066</v>
      </c>
      <c r="E34" s="137" t="str">
        <f t="shared" si="0"/>
        <v>是</v>
      </c>
    </row>
    <row r="35" ht="36" customHeight="1" spans="1:5">
      <c r="A35" s="115" t="s">
        <v>3283</v>
      </c>
      <c r="B35" s="114">
        <f>SUM(B7,B11,B15,B19,B23,B27,B31)</f>
        <v>56771</v>
      </c>
      <c r="C35" s="114">
        <f>SUM(C7,C11,C15,C19,C23,C27,C31)</f>
        <v>15500</v>
      </c>
      <c r="D35" s="86">
        <f t="shared" si="2"/>
        <v>-0.727</v>
      </c>
      <c r="E35" s="137" t="str">
        <f t="shared" si="0"/>
        <v>是</v>
      </c>
    </row>
    <row r="36" ht="36" customHeight="1" spans="1:5">
      <c r="A36" s="94" t="s">
        <v>3284</v>
      </c>
      <c r="B36" s="105"/>
      <c r="C36" s="105"/>
      <c r="D36" s="86"/>
      <c r="E36" s="137" t="str">
        <f t="shared" si="0"/>
        <v>否</v>
      </c>
    </row>
    <row r="37" ht="36" customHeight="1" spans="1:5">
      <c r="A37" s="140" t="s">
        <v>3285</v>
      </c>
      <c r="B37" s="105"/>
      <c r="C37" s="106"/>
      <c r="D37" s="86"/>
      <c r="E37" s="137" t="str">
        <f t="shared" si="0"/>
        <v>否</v>
      </c>
    </row>
    <row r="38" ht="36" customHeight="1" spans="1:5">
      <c r="A38" s="92" t="s">
        <v>3286</v>
      </c>
      <c r="B38" s="105">
        <f>SUM(B32,B36,B37)</f>
        <v>227575</v>
      </c>
      <c r="C38" s="105">
        <f>SUM(C32,C36,C37)</f>
        <v>116558</v>
      </c>
      <c r="D38" s="86">
        <f t="shared" si="2"/>
        <v>-0.488</v>
      </c>
      <c r="E38" s="137" t="str">
        <f t="shared" si="0"/>
        <v>是</v>
      </c>
    </row>
    <row r="39" spans="2:3">
      <c r="B39" s="130"/>
      <c r="C39" s="130"/>
    </row>
    <row r="40" spans="2:3">
      <c r="B40" s="130"/>
      <c r="C40" s="130"/>
    </row>
    <row r="41" spans="2:3">
      <c r="B41" s="130"/>
      <c r="C41" s="130"/>
    </row>
    <row r="42" spans="2:3">
      <c r="B42" s="130"/>
      <c r="C42" s="130"/>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15 C25 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4" activePane="bottomLeft" state="frozen"/>
      <selection/>
      <selection pane="bottomLeft" activeCell="J11" sqref="J11"/>
    </sheetView>
  </sheetViews>
  <sheetFormatPr defaultColWidth="9" defaultRowHeight="15.6" outlineLevelCol="4"/>
  <cols>
    <col min="1" max="1" width="45.6296296296296" style="120" customWidth="1"/>
    <col min="2" max="4" width="20.6296296296296" style="120" customWidth="1"/>
    <col min="5" max="5" width="12.75" style="120" customWidth="1"/>
    <col min="6" max="16384" width="9" style="120"/>
  </cols>
  <sheetData>
    <row r="1" ht="45" customHeight="1" spans="1:4">
      <c r="A1" s="121" t="s">
        <v>3287</v>
      </c>
      <c r="B1" s="121"/>
      <c r="C1" s="121"/>
      <c r="D1" s="121"/>
    </row>
    <row r="2" ht="20.1" customHeight="1" spans="1:4">
      <c r="A2" s="122"/>
      <c r="B2" s="123"/>
      <c r="C2" s="124"/>
      <c r="D2" s="125" t="s">
        <v>3288</v>
      </c>
    </row>
    <row r="3" ht="45" customHeight="1" spans="1:5">
      <c r="A3" s="81" t="s">
        <v>2469</v>
      </c>
      <c r="B3" s="82" t="s">
        <v>5</v>
      </c>
      <c r="C3" s="82" t="s">
        <v>6</v>
      </c>
      <c r="D3" s="82" t="s">
        <v>7</v>
      </c>
      <c r="E3" s="126" t="s">
        <v>8</v>
      </c>
    </row>
    <row r="4" ht="36" customHeight="1" spans="1:5">
      <c r="A4" s="84" t="s">
        <v>3289</v>
      </c>
      <c r="B4" s="85">
        <v>29121</v>
      </c>
      <c r="C4" s="85">
        <v>28826</v>
      </c>
      <c r="D4" s="86">
        <f>(C4-B4)/B4</f>
        <v>-0.01</v>
      </c>
      <c r="E4" s="127" t="str">
        <f t="shared" ref="E4:E22" si="0">IF(A4&lt;&gt;"",IF(SUM(B4:C4)&lt;&gt;0,"是","否"),"是")</f>
        <v>是</v>
      </c>
    </row>
    <row r="5" ht="36" customHeight="1" spans="1:5">
      <c r="A5" s="87" t="s">
        <v>3290</v>
      </c>
      <c r="B5" s="88">
        <v>12010</v>
      </c>
      <c r="C5" s="88">
        <v>13412</v>
      </c>
      <c r="D5" s="86">
        <f t="shared" ref="D5:D22" si="1">(C5-B5)/B5</f>
        <v>0.117</v>
      </c>
      <c r="E5" s="127" t="str">
        <f t="shared" si="0"/>
        <v>是</v>
      </c>
    </row>
    <row r="6" ht="36" customHeight="1" spans="1:5">
      <c r="A6" s="128" t="s">
        <v>3291</v>
      </c>
      <c r="B6" s="85">
        <v>20590</v>
      </c>
      <c r="C6" s="85">
        <v>22181</v>
      </c>
      <c r="D6" s="86">
        <f t="shared" si="1"/>
        <v>0.077</v>
      </c>
      <c r="E6" s="127" t="str">
        <f t="shared" si="0"/>
        <v>是</v>
      </c>
    </row>
    <row r="7" ht="36" customHeight="1" spans="1:5">
      <c r="A7" s="87" t="s">
        <v>3290</v>
      </c>
      <c r="B7" s="88">
        <v>20570</v>
      </c>
      <c r="C7" s="89">
        <v>21831</v>
      </c>
      <c r="D7" s="86">
        <f t="shared" si="1"/>
        <v>0.061</v>
      </c>
      <c r="E7" s="127" t="str">
        <f t="shared" si="0"/>
        <v>是</v>
      </c>
    </row>
    <row r="8" s="119" customFormat="1" ht="36" customHeight="1" spans="1:5">
      <c r="A8" s="84" t="s">
        <v>3292</v>
      </c>
      <c r="B8" s="85">
        <v>2144</v>
      </c>
      <c r="C8" s="85">
        <v>2117</v>
      </c>
      <c r="D8" s="86">
        <f t="shared" si="1"/>
        <v>-0.013</v>
      </c>
      <c r="E8" s="127" t="str">
        <f t="shared" si="0"/>
        <v>是</v>
      </c>
    </row>
    <row r="9" s="119" customFormat="1" ht="36" customHeight="1" spans="1:5">
      <c r="A9" s="87" t="s">
        <v>3290</v>
      </c>
      <c r="B9" s="88">
        <v>670</v>
      </c>
      <c r="C9" s="89">
        <v>411</v>
      </c>
      <c r="D9" s="86">
        <f t="shared" si="1"/>
        <v>-0.387</v>
      </c>
      <c r="E9" s="127" t="str">
        <f t="shared" si="0"/>
        <v>是</v>
      </c>
    </row>
    <row r="10" s="119" customFormat="1" ht="36" customHeight="1" spans="1:5">
      <c r="A10" s="84" t="s">
        <v>3293</v>
      </c>
      <c r="B10" s="85">
        <v>20190</v>
      </c>
      <c r="C10" s="85"/>
      <c r="D10" s="86">
        <f t="shared" si="1"/>
        <v>-1</v>
      </c>
      <c r="E10" s="127" t="str">
        <f t="shared" si="0"/>
        <v>是</v>
      </c>
    </row>
    <row r="11" s="119" customFormat="1" ht="36" customHeight="1" spans="1:5">
      <c r="A11" s="87" t="s">
        <v>3290</v>
      </c>
      <c r="B11" s="88">
        <v>19335</v>
      </c>
      <c r="C11" s="90"/>
      <c r="D11" s="86">
        <f t="shared" si="1"/>
        <v>-1</v>
      </c>
      <c r="E11" s="127" t="str">
        <f t="shared" si="0"/>
        <v>是</v>
      </c>
    </row>
    <row r="12" s="119" customFormat="1" ht="36" customHeight="1" spans="1:5">
      <c r="A12" s="84" t="s">
        <v>3294</v>
      </c>
      <c r="B12" s="85">
        <v>7374</v>
      </c>
      <c r="C12" s="85">
        <v>9557</v>
      </c>
      <c r="D12" s="86">
        <f t="shared" si="1"/>
        <v>0.296</v>
      </c>
      <c r="E12" s="127" t="str">
        <f t="shared" si="0"/>
        <v>是</v>
      </c>
    </row>
    <row r="13" s="119" customFormat="1" ht="36" customHeight="1" spans="1:5">
      <c r="A13" s="87" t="s">
        <v>3290</v>
      </c>
      <c r="B13" s="88">
        <v>3265</v>
      </c>
      <c r="C13" s="90">
        <v>5238</v>
      </c>
      <c r="D13" s="86">
        <f t="shared" si="1"/>
        <v>0.604</v>
      </c>
      <c r="E13" s="127" t="str">
        <f t="shared" si="0"/>
        <v>是</v>
      </c>
    </row>
    <row r="14" s="119" customFormat="1" ht="36" customHeight="1" spans="1:5">
      <c r="A14" s="84" t="s">
        <v>3295</v>
      </c>
      <c r="B14" s="85">
        <v>13340</v>
      </c>
      <c r="C14" s="85">
        <v>14025</v>
      </c>
      <c r="D14" s="86">
        <f t="shared" si="1"/>
        <v>0.051</v>
      </c>
      <c r="E14" s="127" t="str">
        <f t="shared" si="0"/>
        <v>是</v>
      </c>
    </row>
    <row r="15" ht="36" customHeight="1" spans="1:5">
      <c r="A15" s="87" t="s">
        <v>3290</v>
      </c>
      <c r="B15" s="88">
        <v>13323</v>
      </c>
      <c r="C15" s="89">
        <v>14006</v>
      </c>
      <c r="D15" s="86">
        <f t="shared" si="1"/>
        <v>0.051</v>
      </c>
      <c r="E15" s="127" t="str">
        <f t="shared" si="0"/>
        <v>是</v>
      </c>
    </row>
    <row r="16" ht="36" customHeight="1" spans="1:5">
      <c r="A16" s="84" t="s">
        <v>3296</v>
      </c>
      <c r="B16" s="85">
        <v>98284</v>
      </c>
      <c r="C16" s="85"/>
      <c r="D16" s="86">
        <f t="shared" si="1"/>
        <v>-1</v>
      </c>
      <c r="E16" s="127" t="str">
        <f t="shared" si="0"/>
        <v>是</v>
      </c>
    </row>
    <row r="17" ht="36" customHeight="1" spans="1:5">
      <c r="A17" s="87" t="s">
        <v>3290</v>
      </c>
      <c r="B17" s="88">
        <v>30240</v>
      </c>
      <c r="C17" s="91"/>
      <c r="D17" s="86">
        <f t="shared" si="1"/>
        <v>-1</v>
      </c>
      <c r="E17" s="127" t="str">
        <f t="shared" si="0"/>
        <v>是</v>
      </c>
    </row>
    <row r="18" ht="36" customHeight="1" spans="1:5">
      <c r="A18" s="92" t="s">
        <v>3297</v>
      </c>
      <c r="B18" s="85">
        <f>SUM(B4,B6,B8,B10,B12,B14,B16)</f>
        <v>191043</v>
      </c>
      <c r="C18" s="85">
        <f>SUM(C4,C6,C8,C10,C12,C14,C16)</f>
        <v>76706</v>
      </c>
      <c r="D18" s="86">
        <f t="shared" si="1"/>
        <v>-0.598</v>
      </c>
      <c r="E18" s="127" t="str">
        <f t="shared" si="0"/>
        <v>是</v>
      </c>
    </row>
    <row r="19" ht="36" customHeight="1" spans="1:5">
      <c r="A19" s="87" t="s">
        <v>3298</v>
      </c>
      <c r="B19" s="88">
        <f>SUM(B5,B7,B9,B11,B13,B15,B17)</f>
        <v>99413</v>
      </c>
      <c r="C19" s="88">
        <f>SUM(C5,C7,C9,C11,C13,C15,C17)</f>
        <v>54898</v>
      </c>
      <c r="D19" s="86">
        <f t="shared" si="1"/>
        <v>-0.448</v>
      </c>
      <c r="E19" s="127" t="str">
        <f t="shared" si="0"/>
        <v>是</v>
      </c>
    </row>
    <row r="20" ht="36" customHeight="1" spans="1:5">
      <c r="A20" s="129" t="s">
        <v>3299</v>
      </c>
      <c r="B20" s="85"/>
      <c r="C20" s="85"/>
      <c r="D20" s="86"/>
      <c r="E20" s="127" t="str">
        <f t="shared" si="0"/>
        <v>否</v>
      </c>
    </row>
    <row r="21" ht="36" customHeight="1" spans="1:5">
      <c r="A21" s="94" t="s">
        <v>3300</v>
      </c>
      <c r="B21" s="85"/>
      <c r="C21" s="85"/>
      <c r="D21" s="86"/>
      <c r="E21" s="127" t="str">
        <f t="shared" si="0"/>
        <v>否</v>
      </c>
    </row>
    <row r="22" ht="36" customHeight="1" spans="1:5">
      <c r="A22" s="92" t="s">
        <v>3301</v>
      </c>
      <c r="B22" s="85">
        <f>SUM(B18,B20,B21)</f>
        <v>191043</v>
      </c>
      <c r="C22" s="85">
        <f>SUM(C18,C20,C21)</f>
        <v>76706</v>
      </c>
      <c r="D22" s="86">
        <f t="shared" si="1"/>
        <v>-0.598</v>
      </c>
      <c r="E22" s="127" t="str">
        <f t="shared" si="0"/>
        <v>是</v>
      </c>
    </row>
    <row r="23" spans="2:3">
      <c r="B23" s="130"/>
      <c r="C23" s="130"/>
    </row>
    <row r="24" spans="2:3">
      <c r="B24" s="130"/>
      <c r="C24" s="130"/>
    </row>
    <row r="25" spans="2:3">
      <c r="B25" s="130"/>
      <c r="C25" s="130"/>
    </row>
    <row r="26" spans="2:3">
      <c r="B26" s="130"/>
      <c r="C26" s="130"/>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00" workbookViewId="0">
      <pane ySplit="3" topLeftCell="A14" activePane="bottomLeft" state="frozen"/>
      <selection/>
      <selection pane="bottomLeft" activeCell="A1" sqref="A1:D1"/>
    </sheetView>
  </sheetViews>
  <sheetFormatPr defaultColWidth="9" defaultRowHeight="15.6" outlineLevelCol="4"/>
  <cols>
    <col min="1" max="1" width="46.1296296296296" style="97" customWidth="1"/>
    <col min="2" max="4" width="20.6296296296296" style="97" customWidth="1"/>
    <col min="5" max="5" width="5" style="97" customWidth="1"/>
    <col min="6" max="16384" width="9" style="97"/>
  </cols>
  <sheetData>
    <row r="1" ht="45" customHeight="1" spans="1:4">
      <c r="A1" s="98" t="s">
        <v>3302</v>
      </c>
      <c r="B1" s="98"/>
      <c r="C1" s="98"/>
      <c r="D1" s="98"/>
    </row>
    <row r="2" ht="20.1" customHeight="1" spans="1:4">
      <c r="A2" s="99"/>
      <c r="B2" s="100"/>
      <c r="C2" s="101"/>
      <c r="D2" s="102" t="s">
        <v>2</v>
      </c>
    </row>
    <row r="3" ht="45" customHeight="1" spans="1:5">
      <c r="A3" s="103" t="s">
        <v>3269</v>
      </c>
      <c r="B3" s="82" t="s">
        <v>5</v>
      </c>
      <c r="C3" s="82" t="s">
        <v>6</v>
      </c>
      <c r="D3" s="82" t="s">
        <v>7</v>
      </c>
      <c r="E3" s="83" t="s">
        <v>8</v>
      </c>
    </row>
    <row r="4" ht="36" customHeight="1" spans="1:5">
      <c r="A4" s="104" t="s">
        <v>3270</v>
      </c>
      <c r="B4" s="105">
        <v>30398</v>
      </c>
      <c r="C4" s="106">
        <v>28826</v>
      </c>
      <c r="D4" s="86">
        <f>(C4-B4)/B4</f>
        <v>-0.052</v>
      </c>
      <c r="E4" s="83" t="str">
        <f t="shared" ref="E4:E38" si="0">IF(A4&lt;&gt;"",IF(SUM(B4:C4)&lt;&gt;0,"是","否"),"是")</f>
        <v>是</v>
      </c>
    </row>
    <row r="5" ht="36" customHeight="1" spans="1:5">
      <c r="A5" s="107" t="s">
        <v>3271</v>
      </c>
      <c r="B5" s="108">
        <v>15295</v>
      </c>
      <c r="C5" s="108">
        <v>13388</v>
      </c>
      <c r="D5" s="86">
        <f t="shared" ref="D5:D12" si="1">(C5-B5)/B5</f>
        <v>-0.125</v>
      </c>
      <c r="E5" s="83" t="str">
        <f t="shared" si="0"/>
        <v>是</v>
      </c>
    </row>
    <row r="6" ht="36" customHeight="1" spans="1:5">
      <c r="A6" s="107" t="s">
        <v>3272</v>
      </c>
      <c r="B6" s="108">
        <v>64</v>
      </c>
      <c r="C6" s="109">
        <v>56</v>
      </c>
      <c r="D6" s="86">
        <f t="shared" si="1"/>
        <v>-0.125</v>
      </c>
      <c r="E6" s="83" t="str">
        <f t="shared" si="0"/>
        <v>是</v>
      </c>
    </row>
    <row r="7" s="96" customFormat="1" ht="36" customHeight="1" spans="1:5">
      <c r="A7" s="107" t="s">
        <v>3273</v>
      </c>
      <c r="B7" s="108"/>
      <c r="C7" s="109"/>
      <c r="D7" s="86"/>
      <c r="E7" s="83" t="str">
        <f t="shared" si="0"/>
        <v>否</v>
      </c>
    </row>
    <row r="8" s="96" customFormat="1" ht="36" customHeight="1" spans="1:5">
      <c r="A8" s="110" t="s">
        <v>3274</v>
      </c>
      <c r="B8" s="105">
        <v>49662</v>
      </c>
      <c r="C8" s="105">
        <v>51907</v>
      </c>
      <c r="D8" s="86">
        <f t="shared" si="1"/>
        <v>0.045</v>
      </c>
      <c r="E8" s="83" t="str">
        <f t="shared" si="0"/>
        <v>是</v>
      </c>
    </row>
    <row r="9" s="96" customFormat="1" ht="36" customHeight="1" spans="1:5">
      <c r="A9" s="107" t="s">
        <v>3271</v>
      </c>
      <c r="B9" s="108">
        <v>46284</v>
      </c>
      <c r="C9" s="109">
        <v>47260</v>
      </c>
      <c r="D9" s="86">
        <f t="shared" si="1"/>
        <v>0.021</v>
      </c>
      <c r="E9" s="83" t="str">
        <f t="shared" si="0"/>
        <v>是</v>
      </c>
    </row>
    <row r="10" s="96" customFormat="1" ht="36" customHeight="1" spans="1:5">
      <c r="A10" s="107" t="s">
        <v>3272</v>
      </c>
      <c r="B10" s="108">
        <v>1305</v>
      </c>
      <c r="C10" s="109">
        <v>2865</v>
      </c>
      <c r="D10" s="86">
        <f t="shared" si="1"/>
        <v>1.195</v>
      </c>
      <c r="E10" s="83" t="str">
        <f t="shared" si="0"/>
        <v>是</v>
      </c>
    </row>
    <row r="11" s="96" customFormat="1" ht="36" customHeight="1" spans="1:5">
      <c r="A11" s="107" t="s">
        <v>3273</v>
      </c>
      <c r="B11" s="108">
        <v>1309</v>
      </c>
      <c r="C11" s="109">
        <v>1568</v>
      </c>
      <c r="D11" s="86">
        <f t="shared" si="1"/>
        <v>0.198</v>
      </c>
      <c r="E11" s="83" t="str">
        <f t="shared" si="0"/>
        <v>是</v>
      </c>
    </row>
    <row r="12" s="96" customFormat="1" ht="36" customHeight="1" spans="1:5">
      <c r="A12" s="104" t="s">
        <v>3275</v>
      </c>
      <c r="B12" s="105">
        <v>2144</v>
      </c>
      <c r="C12" s="106">
        <v>2117</v>
      </c>
      <c r="D12" s="86">
        <f t="shared" si="1"/>
        <v>-0.013</v>
      </c>
      <c r="E12" s="83" t="str">
        <f t="shared" si="0"/>
        <v>是</v>
      </c>
    </row>
    <row r="13" ht="36" hidden="1" customHeight="1" spans="1:5">
      <c r="A13" s="107" t="s">
        <v>3271</v>
      </c>
      <c r="B13" s="108">
        <v>1111</v>
      </c>
      <c r="C13" s="109">
        <v>1183</v>
      </c>
      <c r="D13" s="111">
        <f>IF(B13&gt;0,C13/B13-1,IF(B13&lt;0,-(C13/B13-1),""))</f>
        <v>0.065</v>
      </c>
      <c r="E13" s="83" t="str">
        <f t="shared" si="0"/>
        <v>是</v>
      </c>
    </row>
    <row r="14" ht="36" customHeight="1" spans="1:5">
      <c r="A14" s="107" t="s">
        <v>3272</v>
      </c>
      <c r="B14" s="108">
        <v>15</v>
      </c>
      <c r="C14" s="109">
        <v>11</v>
      </c>
      <c r="D14" s="86">
        <f t="shared" ref="D14:D38" si="2">(C14-B14)/B14</f>
        <v>-0.267</v>
      </c>
      <c r="E14" s="83" t="str">
        <f t="shared" si="0"/>
        <v>是</v>
      </c>
    </row>
    <row r="15" ht="36" customHeight="1" spans="1:5">
      <c r="A15" s="107" t="s">
        <v>3273</v>
      </c>
      <c r="B15" s="112"/>
      <c r="C15" s="106"/>
      <c r="D15" s="86"/>
      <c r="E15" s="83" t="str">
        <f t="shared" si="0"/>
        <v>否</v>
      </c>
    </row>
    <row r="16" ht="36" customHeight="1" spans="1:5">
      <c r="A16" s="104" t="s">
        <v>3276</v>
      </c>
      <c r="B16" s="105">
        <v>98284</v>
      </c>
      <c r="C16" s="112"/>
      <c r="D16" s="86">
        <f t="shared" si="2"/>
        <v>-1</v>
      </c>
      <c r="E16" s="83" t="str">
        <f t="shared" si="0"/>
        <v>是</v>
      </c>
    </row>
    <row r="17" ht="36" customHeight="1" spans="1:5">
      <c r="A17" s="107" t="s">
        <v>3271</v>
      </c>
      <c r="B17" s="108">
        <v>21203</v>
      </c>
      <c r="C17" s="112"/>
      <c r="D17" s="86">
        <f t="shared" si="2"/>
        <v>-1</v>
      </c>
      <c r="E17" s="83" t="str">
        <f t="shared" si="0"/>
        <v>是</v>
      </c>
    </row>
    <row r="18" ht="36" customHeight="1" spans="1:5">
      <c r="A18" s="107" t="s">
        <v>3272</v>
      </c>
      <c r="B18" s="108">
        <v>130</v>
      </c>
      <c r="C18" s="112"/>
      <c r="D18" s="86">
        <f t="shared" si="2"/>
        <v>-1</v>
      </c>
      <c r="E18" s="83" t="str">
        <f t="shared" si="0"/>
        <v>是</v>
      </c>
    </row>
    <row r="19" ht="36" customHeight="1" spans="1:5">
      <c r="A19" s="107" t="s">
        <v>3273</v>
      </c>
      <c r="B19" s="108">
        <v>46532</v>
      </c>
      <c r="C19" s="106"/>
      <c r="D19" s="86">
        <f t="shared" si="2"/>
        <v>-1</v>
      </c>
      <c r="E19" s="83" t="str">
        <f t="shared" si="0"/>
        <v>是</v>
      </c>
    </row>
    <row r="20" ht="36" customHeight="1" spans="1:5">
      <c r="A20" s="104" t="s">
        <v>3277</v>
      </c>
      <c r="B20" s="105">
        <v>7374</v>
      </c>
      <c r="C20" s="106">
        <v>9557</v>
      </c>
      <c r="D20" s="86">
        <f t="shared" si="2"/>
        <v>0.296</v>
      </c>
      <c r="E20" s="83" t="str">
        <f t="shared" si="0"/>
        <v>是</v>
      </c>
    </row>
    <row r="21" ht="36" customHeight="1" spans="1:5">
      <c r="A21" s="107" t="s">
        <v>3271</v>
      </c>
      <c r="B21" s="108">
        <v>4104</v>
      </c>
      <c r="C21" s="108">
        <v>4318</v>
      </c>
      <c r="D21" s="86">
        <f t="shared" si="2"/>
        <v>0.052</v>
      </c>
      <c r="E21" s="83" t="str">
        <f t="shared" si="0"/>
        <v>是</v>
      </c>
    </row>
    <row r="22" ht="36" customHeight="1" spans="1:5">
      <c r="A22" s="107" t="s">
        <v>3272</v>
      </c>
      <c r="B22" s="108">
        <v>1</v>
      </c>
      <c r="C22" s="109">
        <v>2</v>
      </c>
      <c r="D22" s="86">
        <f t="shared" si="2"/>
        <v>1</v>
      </c>
      <c r="E22" s="83" t="str">
        <f t="shared" si="0"/>
        <v>是</v>
      </c>
    </row>
    <row r="23" ht="44" customHeight="1" spans="1:5">
      <c r="A23" s="107" t="s">
        <v>3273</v>
      </c>
      <c r="B23" s="108"/>
      <c r="C23" s="106"/>
      <c r="D23" s="86"/>
      <c r="E23" s="83" t="str">
        <f t="shared" si="0"/>
        <v>否</v>
      </c>
    </row>
    <row r="24" ht="36" customHeight="1" spans="1:5">
      <c r="A24" s="113" t="s">
        <v>3278</v>
      </c>
      <c r="B24" s="114">
        <v>17061</v>
      </c>
      <c r="C24" s="106">
        <v>24151</v>
      </c>
      <c r="D24" s="86">
        <f t="shared" si="2"/>
        <v>0.416</v>
      </c>
      <c r="E24" s="83"/>
    </row>
    <row r="25" ht="36" customHeight="1" spans="1:5">
      <c r="A25" s="115" t="s">
        <v>3271</v>
      </c>
      <c r="B25" s="108">
        <v>6174</v>
      </c>
      <c r="C25" s="106">
        <v>7226</v>
      </c>
      <c r="D25" s="86">
        <f t="shared" si="2"/>
        <v>0.17</v>
      </c>
      <c r="E25" s="83"/>
    </row>
    <row r="26" ht="36" customHeight="1" spans="1:5">
      <c r="A26" s="115" t="s">
        <v>3272</v>
      </c>
      <c r="B26" s="108">
        <v>1201</v>
      </c>
      <c r="C26" s="106">
        <v>520</v>
      </c>
      <c r="D26" s="86">
        <f t="shared" si="2"/>
        <v>-0.567</v>
      </c>
      <c r="E26" s="83"/>
    </row>
    <row r="27" ht="36" customHeight="1" spans="1:5">
      <c r="A27" s="115" t="s">
        <v>3273</v>
      </c>
      <c r="B27" s="108">
        <v>8930</v>
      </c>
      <c r="C27" s="108">
        <v>13932</v>
      </c>
      <c r="D27" s="86">
        <f t="shared" si="2"/>
        <v>0.56</v>
      </c>
      <c r="E27" s="83"/>
    </row>
    <row r="28" ht="36" customHeight="1" spans="1:5">
      <c r="A28" s="104" t="s">
        <v>3279</v>
      </c>
      <c r="B28" s="105">
        <v>22652</v>
      </c>
      <c r="C28" s="116"/>
      <c r="D28" s="86">
        <f t="shared" si="2"/>
        <v>-1</v>
      </c>
      <c r="E28" s="83" t="str">
        <f t="shared" ref="E28:E38" si="3">IF(A28&lt;&gt;"",IF(SUM(B28:C28)&lt;&gt;0,"是","否"),"是")</f>
        <v>是</v>
      </c>
    </row>
    <row r="29" ht="36" customHeight="1" spans="1:5">
      <c r="A29" s="107" t="s">
        <v>3271</v>
      </c>
      <c r="B29" s="108">
        <v>21538</v>
      </c>
      <c r="C29" s="112"/>
      <c r="D29" s="86">
        <f t="shared" si="2"/>
        <v>-1</v>
      </c>
      <c r="E29" s="83" t="str">
        <f t="shared" si="3"/>
        <v>是</v>
      </c>
    </row>
    <row r="30" ht="36" customHeight="1" spans="1:5">
      <c r="A30" s="107" t="s">
        <v>3272</v>
      </c>
      <c r="B30" s="108">
        <v>983</v>
      </c>
      <c r="C30" s="112"/>
      <c r="D30" s="86">
        <f t="shared" si="2"/>
        <v>-1</v>
      </c>
      <c r="E30" s="83" t="str">
        <f t="shared" si="3"/>
        <v>是</v>
      </c>
    </row>
    <row r="31" ht="36" customHeight="1" spans="1:5">
      <c r="A31" s="107" t="s">
        <v>3273</v>
      </c>
      <c r="B31" s="108"/>
      <c r="C31" s="112"/>
      <c r="D31" s="86"/>
      <c r="E31" s="83" t="str">
        <f t="shared" si="3"/>
        <v>否</v>
      </c>
    </row>
    <row r="32" ht="36" customHeight="1" spans="1:5">
      <c r="A32" s="92" t="s">
        <v>3280</v>
      </c>
      <c r="B32" s="117">
        <f>SUM(B4,B8,B12,B16,B20,B24,B28)</f>
        <v>227575</v>
      </c>
      <c r="C32" s="117">
        <f>SUM(C4,C8,C12,C16,,C20,C24,C28)</f>
        <v>116558</v>
      </c>
      <c r="D32" s="86">
        <f t="shared" si="2"/>
        <v>-0.488</v>
      </c>
      <c r="E32" s="83" t="str">
        <f t="shared" si="3"/>
        <v>是</v>
      </c>
    </row>
    <row r="33" ht="36" customHeight="1" spans="1:5">
      <c r="A33" s="107" t="s">
        <v>3281</v>
      </c>
      <c r="B33" s="117">
        <f>SUM(B5,B9,B13,B17,B21,B25,B29)</f>
        <v>115709</v>
      </c>
      <c r="C33" s="117">
        <f>SUM(C5,C9,C13,C17,,C21,C25,C29)</f>
        <v>73375</v>
      </c>
      <c r="D33" s="86">
        <f t="shared" si="2"/>
        <v>-0.366</v>
      </c>
      <c r="E33" s="83" t="str">
        <f t="shared" si="3"/>
        <v>是</v>
      </c>
    </row>
    <row r="34" ht="36" customHeight="1" spans="1:5">
      <c r="A34" s="107" t="s">
        <v>3282</v>
      </c>
      <c r="B34" s="117">
        <f>SUM(B6,B10,B14,B18,B22,B26,B30)</f>
        <v>3699</v>
      </c>
      <c r="C34" s="117">
        <f>SUM(C6,C10,C14,C18,,C22,C26,C30)</f>
        <v>3454</v>
      </c>
      <c r="D34" s="86">
        <f t="shared" si="2"/>
        <v>-0.066</v>
      </c>
      <c r="E34" s="83" t="str">
        <f t="shared" si="3"/>
        <v>是</v>
      </c>
    </row>
    <row r="35" ht="36" customHeight="1" spans="1:5">
      <c r="A35" s="107" t="s">
        <v>3283</v>
      </c>
      <c r="B35" s="117">
        <f>SUM(B7,B11,B15,B19,B23,B27,B31)</f>
        <v>56771</v>
      </c>
      <c r="C35" s="117">
        <f>SUM(C7,C11,C15,C19,,C23,C27,C31)</f>
        <v>15500</v>
      </c>
      <c r="D35" s="86">
        <f t="shared" si="2"/>
        <v>-0.727</v>
      </c>
      <c r="E35" s="83" t="str">
        <f t="shared" si="3"/>
        <v>是</v>
      </c>
    </row>
    <row r="36" ht="36" customHeight="1" spans="1:5">
      <c r="A36" s="94" t="s">
        <v>3284</v>
      </c>
      <c r="B36" s="117"/>
      <c r="C36" s="117"/>
      <c r="D36" s="86"/>
      <c r="E36" s="83" t="str">
        <f t="shared" si="3"/>
        <v>否</v>
      </c>
    </row>
    <row r="37" ht="36" customHeight="1" spans="1:5">
      <c r="A37" s="94" t="s">
        <v>3285</v>
      </c>
      <c r="B37" s="117"/>
      <c r="C37" s="116"/>
      <c r="D37" s="86"/>
      <c r="E37" s="83" t="str">
        <f t="shared" si="3"/>
        <v>否</v>
      </c>
    </row>
    <row r="38" ht="36" customHeight="1" spans="1:5">
      <c r="A38" s="92" t="s">
        <v>3286</v>
      </c>
      <c r="B38" s="117">
        <f>SUM(B32,B36,B37)</f>
        <v>227575</v>
      </c>
      <c r="C38" s="117">
        <f>SUM(C32,C36,C37)</f>
        <v>116558</v>
      </c>
      <c r="D38" s="86">
        <f t="shared" si="2"/>
        <v>-0.488</v>
      </c>
      <c r="E38" s="83" t="str">
        <f t="shared" si="3"/>
        <v>是</v>
      </c>
    </row>
    <row r="39" spans="2:3">
      <c r="B39" s="118"/>
      <c r="C39" s="118"/>
    </row>
    <row r="40" spans="2:3">
      <c r="B40" s="118"/>
      <c r="C40" s="118"/>
    </row>
    <row r="41" spans="2:3">
      <c r="B41" s="118"/>
      <c r="C41" s="118"/>
    </row>
    <row r="42" spans="2:3">
      <c r="B42" s="118"/>
      <c r="C42" s="118"/>
    </row>
  </sheetData>
  <autoFilter ref="A3:E38">
    <filterColumn colId="4">
      <customFilters>
        <customFilter operator="equal" val="是"/>
      </customFilters>
    </filterColumn>
    <extLst/>
  </autoFilter>
  <mergeCells count="1">
    <mergeCell ref="A1:D1"/>
  </mergeCells>
  <conditionalFormatting sqref="E28:E32">
    <cfRule type="cellIs" dxfId="5" priority="3" stopIfTrue="1" operator="lessThan">
      <formula>0</formula>
    </cfRule>
  </conditionalFormatting>
  <conditionalFormatting sqref="C6:C7 C9:C11 C13:C14 C16:C18 C22">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6"/>
  <sheetViews>
    <sheetView showGridLines="0" showZeros="0" view="pageBreakPreview" zoomScaleNormal="100" workbookViewId="0">
      <selection activeCell="H15" sqref="H15"/>
    </sheetView>
  </sheetViews>
  <sheetFormatPr defaultColWidth="9" defaultRowHeight="15.6" outlineLevelCol="5"/>
  <cols>
    <col min="1" max="1" width="50.75" style="73" customWidth="1"/>
    <col min="2" max="3" width="20.6296296296296" style="74" customWidth="1"/>
    <col min="4" max="4" width="20.6296296296296" style="73" customWidth="1"/>
    <col min="5" max="5" width="5.12962962962963" style="73" customWidth="1"/>
    <col min="6" max="7" width="12.6296296296296" style="73"/>
    <col min="8" max="246" width="9" style="73"/>
    <col min="247" max="247" width="41.6296296296296" style="73" customWidth="1"/>
    <col min="248" max="249" width="14.5" style="73" customWidth="1"/>
    <col min="250" max="250" width="13.8796296296296" style="73" customWidth="1"/>
    <col min="251" max="253" width="9" style="73"/>
    <col min="254" max="255" width="10.5" style="73" customWidth="1"/>
    <col min="256" max="502" width="9" style="73"/>
    <col min="503" max="503" width="41.6296296296296" style="73" customWidth="1"/>
    <col min="504" max="505" width="14.5" style="73" customWidth="1"/>
    <col min="506" max="506" width="13.8796296296296" style="73" customWidth="1"/>
    <col min="507" max="509" width="9" style="73"/>
    <col min="510" max="511" width="10.5" style="73" customWidth="1"/>
    <col min="512" max="758" width="9" style="73"/>
    <col min="759" max="759" width="41.6296296296296" style="73" customWidth="1"/>
    <col min="760" max="761" width="14.5" style="73" customWidth="1"/>
    <col min="762" max="762" width="13.8796296296296" style="73" customWidth="1"/>
    <col min="763" max="765" width="9" style="73"/>
    <col min="766" max="767" width="10.5" style="73" customWidth="1"/>
    <col min="768" max="1014" width="9" style="73"/>
    <col min="1015" max="1015" width="41.6296296296296" style="73" customWidth="1"/>
    <col min="1016" max="1017" width="14.5" style="73" customWidth="1"/>
    <col min="1018" max="1018" width="13.8796296296296" style="73" customWidth="1"/>
    <col min="1019" max="1021" width="9" style="73"/>
    <col min="1022" max="1023" width="10.5" style="73" customWidth="1"/>
    <col min="1024" max="1270" width="9" style="73"/>
    <col min="1271" max="1271" width="41.6296296296296" style="73" customWidth="1"/>
    <col min="1272" max="1273" width="14.5" style="73" customWidth="1"/>
    <col min="1274" max="1274" width="13.8796296296296" style="73" customWidth="1"/>
    <col min="1275" max="1277" width="9" style="73"/>
    <col min="1278" max="1279" width="10.5" style="73" customWidth="1"/>
    <col min="1280" max="1526" width="9" style="73"/>
    <col min="1527" max="1527" width="41.6296296296296" style="73" customWidth="1"/>
    <col min="1528" max="1529" width="14.5" style="73" customWidth="1"/>
    <col min="1530" max="1530" width="13.8796296296296" style="73" customWidth="1"/>
    <col min="1531" max="1533" width="9" style="73"/>
    <col min="1534" max="1535" width="10.5" style="73" customWidth="1"/>
    <col min="1536" max="1782" width="9" style="73"/>
    <col min="1783" max="1783" width="41.6296296296296" style="73" customWidth="1"/>
    <col min="1784" max="1785" width="14.5" style="73" customWidth="1"/>
    <col min="1786" max="1786" width="13.8796296296296" style="73" customWidth="1"/>
    <col min="1787" max="1789" width="9" style="73"/>
    <col min="1790" max="1791" width="10.5" style="73" customWidth="1"/>
    <col min="1792" max="2038" width="9" style="73"/>
    <col min="2039" max="2039" width="41.6296296296296" style="73" customWidth="1"/>
    <col min="2040" max="2041" width="14.5" style="73" customWidth="1"/>
    <col min="2042" max="2042" width="13.8796296296296" style="73" customWidth="1"/>
    <col min="2043" max="2045" width="9" style="73"/>
    <col min="2046" max="2047" width="10.5" style="73" customWidth="1"/>
    <col min="2048" max="2294" width="9" style="73"/>
    <col min="2295" max="2295" width="41.6296296296296" style="73" customWidth="1"/>
    <col min="2296" max="2297" width="14.5" style="73" customWidth="1"/>
    <col min="2298" max="2298" width="13.8796296296296" style="73" customWidth="1"/>
    <col min="2299" max="2301" width="9" style="73"/>
    <col min="2302" max="2303" width="10.5" style="73" customWidth="1"/>
    <col min="2304" max="2550" width="9" style="73"/>
    <col min="2551" max="2551" width="41.6296296296296" style="73" customWidth="1"/>
    <col min="2552" max="2553" width="14.5" style="73" customWidth="1"/>
    <col min="2554" max="2554" width="13.8796296296296" style="73" customWidth="1"/>
    <col min="2555" max="2557" width="9" style="73"/>
    <col min="2558" max="2559" width="10.5" style="73" customWidth="1"/>
    <col min="2560" max="2806" width="9" style="73"/>
    <col min="2807" max="2807" width="41.6296296296296" style="73" customWidth="1"/>
    <col min="2808" max="2809" width="14.5" style="73" customWidth="1"/>
    <col min="2810" max="2810" width="13.8796296296296" style="73" customWidth="1"/>
    <col min="2811" max="2813" width="9" style="73"/>
    <col min="2814" max="2815" width="10.5" style="73" customWidth="1"/>
    <col min="2816" max="3062" width="9" style="73"/>
    <col min="3063" max="3063" width="41.6296296296296" style="73" customWidth="1"/>
    <col min="3064" max="3065" width="14.5" style="73" customWidth="1"/>
    <col min="3066" max="3066" width="13.8796296296296" style="73" customWidth="1"/>
    <col min="3067" max="3069" width="9" style="73"/>
    <col min="3070" max="3071" width="10.5" style="73" customWidth="1"/>
    <col min="3072" max="3318" width="9" style="73"/>
    <col min="3319" max="3319" width="41.6296296296296" style="73" customWidth="1"/>
    <col min="3320" max="3321" width="14.5" style="73" customWidth="1"/>
    <col min="3322" max="3322" width="13.8796296296296" style="73" customWidth="1"/>
    <col min="3323" max="3325" width="9" style="73"/>
    <col min="3326" max="3327" width="10.5" style="73" customWidth="1"/>
    <col min="3328" max="3574" width="9" style="73"/>
    <col min="3575" max="3575" width="41.6296296296296" style="73" customWidth="1"/>
    <col min="3576" max="3577" width="14.5" style="73" customWidth="1"/>
    <col min="3578" max="3578" width="13.8796296296296" style="73" customWidth="1"/>
    <col min="3579" max="3581" width="9" style="73"/>
    <col min="3582" max="3583" width="10.5" style="73" customWidth="1"/>
    <col min="3584" max="3830" width="9" style="73"/>
    <col min="3831" max="3831" width="41.6296296296296" style="73" customWidth="1"/>
    <col min="3832" max="3833" width="14.5" style="73" customWidth="1"/>
    <col min="3834" max="3834" width="13.8796296296296" style="73" customWidth="1"/>
    <col min="3835" max="3837" width="9" style="73"/>
    <col min="3838" max="3839" width="10.5" style="73" customWidth="1"/>
    <col min="3840" max="4086" width="9" style="73"/>
    <col min="4087" max="4087" width="41.6296296296296" style="73" customWidth="1"/>
    <col min="4088" max="4089" width="14.5" style="73" customWidth="1"/>
    <col min="4090" max="4090" width="13.8796296296296" style="73" customWidth="1"/>
    <col min="4091" max="4093" width="9" style="73"/>
    <col min="4094" max="4095" width="10.5" style="73" customWidth="1"/>
    <col min="4096" max="4342" width="9" style="73"/>
    <col min="4343" max="4343" width="41.6296296296296" style="73" customWidth="1"/>
    <col min="4344" max="4345" width="14.5" style="73" customWidth="1"/>
    <col min="4346" max="4346" width="13.8796296296296" style="73" customWidth="1"/>
    <col min="4347" max="4349" width="9" style="73"/>
    <col min="4350" max="4351" width="10.5" style="73" customWidth="1"/>
    <col min="4352" max="4598" width="9" style="73"/>
    <col min="4599" max="4599" width="41.6296296296296" style="73" customWidth="1"/>
    <col min="4600" max="4601" width="14.5" style="73" customWidth="1"/>
    <col min="4602" max="4602" width="13.8796296296296" style="73" customWidth="1"/>
    <col min="4603" max="4605" width="9" style="73"/>
    <col min="4606" max="4607" width="10.5" style="73" customWidth="1"/>
    <col min="4608" max="4854" width="9" style="73"/>
    <col min="4855" max="4855" width="41.6296296296296" style="73" customWidth="1"/>
    <col min="4856" max="4857" width="14.5" style="73" customWidth="1"/>
    <col min="4858" max="4858" width="13.8796296296296" style="73" customWidth="1"/>
    <col min="4859" max="4861" width="9" style="73"/>
    <col min="4862" max="4863" width="10.5" style="73" customWidth="1"/>
    <col min="4864" max="5110" width="9" style="73"/>
    <col min="5111" max="5111" width="41.6296296296296" style="73" customWidth="1"/>
    <col min="5112" max="5113" width="14.5" style="73" customWidth="1"/>
    <col min="5114" max="5114" width="13.8796296296296" style="73" customWidth="1"/>
    <col min="5115" max="5117" width="9" style="73"/>
    <col min="5118" max="5119" width="10.5" style="73" customWidth="1"/>
    <col min="5120" max="5366" width="9" style="73"/>
    <col min="5367" max="5367" width="41.6296296296296" style="73" customWidth="1"/>
    <col min="5368" max="5369" width="14.5" style="73" customWidth="1"/>
    <col min="5370" max="5370" width="13.8796296296296" style="73" customWidth="1"/>
    <col min="5371" max="5373" width="9" style="73"/>
    <col min="5374" max="5375" width="10.5" style="73" customWidth="1"/>
    <col min="5376" max="5622" width="9" style="73"/>
    <col min="5623" max="5623" width="41.6296296296296" style="73" customWidth="1"/>
    <col min="5624" max="5625" width="14.5" style="73" customWidth="1"/>
    <col min="5626" max="5626" width="13.8796296296296" style="73" customWidth="1"/>
    <col min="5627" max="5629" width="9" style="73"/>
    <col min="5630" max="5631" width="10.5" style="73" customWidth="1"/>
    <col min="5632" max="5878" width="9" style="73"/>
    <col min="5879" max="5879" width="41.6296296296296" style="73" customWidth="1"/>
    <col min="5880" max="5881" width="14.5" style="73" customWidth="1"/>
    <col min="5882" max="5882" width="13.8796296296296" style="73" customWidth="1"/>
    <col min="5883" max="5885" width="9" style="73"/>
    <col min="5886" max="5887" width="10.5" style="73" customWidth="1"/>
    <col min="5888" max="6134" width="9" style="73"/>
    <col min="6135" max="6135" width="41.6296296296296" style="73" customWidth="1"/>
    <col min="6136" max="6137" width="14.5" style="73" customWidth="1"/>
    <col min="6138" max="6138" width="13.8796296296296" style="73" customWidth="1"/>
    <col min="6139" max="6141" width="9" style="73"/>
    <col min="6142" max="6143" width="10.5" style="73" customWidth="1"/>
    <col min="6144" max="6390" width="9" style="73"/>
    <col min="6391" max="6391" width="41.6296296296296" style="73" customWidth="1"/>
    <col min="6392" max="6393" width="14.5" style="73" customWidth="1"/>
    <col min="6394" max="6394" width="13.8796296296296" style="73" customWidth="1"/>
    <col min="6395" max="6397" width="9" style="73"/>
    <col min="6398" max="6399" width="10.5" style="73" customWidth="1"/>
    <col min="6400" max="6646" width="9" style="73"/>
    <col min="6647" max="6647" width="41.6296296296296" style="73" customWidth="1"/>
    <col min="6648" max="6649" width="14.5" style="73" customWidth="1"/>
    <col min="6650" max="6650" width="13.8796296296296" style="73" customWidth="1"/>
    <col min="6651" max="6653" width="9" style="73"/>
    <col min="6654" max="6655" width="10.5" style="73" customWidth="1"/>
    <col min="6656" max="6902" width="9" style="73"/>
    <col min="6903" max="6903" width="41.6296296296296" style="73" customWidth="1"/>
    <col min="6904" max="6905" width="14.5" style="73" customWidth="1"/>
    <col min="6906" max="6906" width="13.8796296296296" style="73" customWidth="1"/>
    <col min="6907" max="6909" width="9" style="73"/>
    <col min="6910" max="6911" width="10.5" style="73" customWidth="1"/>
    <col min="6912" max="7158" width="9" style="73"/>
    <col min="7159" max="7159" width="41.6296296296296" style="73" customWidth="1"/>
    <col min="7160" max="7161" width="14.5" style="73" customWidth="1"/>
    <col min="7162" max="7162" width="13.8796296296296" style="73" customWidth="1"/>
    <col min="7163" max="7165" width="9" style="73"/>
    <col min="7166" max="7167" width="10.5" style="73" customWidth="1"/>
    <col min="7168" max="7414" width="9" style="73"/>
    <col min="7415" max="7415" width="41.6296296296296" style="73" customWidth="1"/>
    <col min="7416" max="7417" width="14.5" style="73" customWidth="1"/>
    <col min="7418" max="7418" width="13.8796296296296" style="73" customWidth="1"/>
    <col min="7419" max="7421" width="9" style="73"/>
    <col min="7422" max="7423" width="10.5" style="73" customWidth="1"/>
    <col min="7424" max="7670" width="9" style="73"/>
    <col min="7671" max="7671" width="41.6296296296296" style="73" customWidth="1"/>
    <col min="7672" max="7673" width="14.5" style="73" customWidth="1"/>
    <col min="7674" max="7674" width="13.8796296296296" style="73" customWidth="1"/>
    <col min="7675" max="7677" width="9" style="73"/>
    <col min="7678" max="7679" width="10.5" style="73" customWidth="1"/>
    <col min="7680" max="7926" width="9" style="73"/>
    <col min="7927" max="7927" width="41.6296296296296" style="73" customWidth="1"/>
    <col min="7928" max="7929" width="14.5" style="73" customWidth="1"/>
    <col min="7930" max="7930" width="13.8796296296296" style="73" customWidth="1"/>
    <col min="7931" max="7933" width="9" style="73"/>
    <col min="7934" max="7935" width="10.5" style="73" customWidth="1"/>
    <col min="7936" max="8182" width="9" style="73"/>
    <col min="8183" max="8183" width="41.6296296296296" style="73" customWidth="1"/>
    <col min="8184" max="8185" width="14.5" style="73" customWidth="1"/>
    <col min="8186" max="8186" width="13.8796296296296" style="73" customWidth="1"/>
    <col min="8187" max="8189" width="9" style="73"/>
    <col min="8190" max="8191" width="10.5" style="73" customWidth="1"/>
    <col min="8192" max="8438" width="9" style="73"/>
    <col min="8439" max="8439" width="41.6296296296296" style="73" customWidth="1"/>
    <col min="8440" max="8441" width="14.5" style="73" customWidth="1"/>
    <col min="8442" max="8442" width="13.8796296296296" style="73" customWidth="1"/>
    <col min="8443" max="8445" width="9" style="73"/>
    <col min="8446" max="8447" width="10.5" style="73" customWidth="1"/>
    <col min="8448" max="8694" width="9" style="73"/>
    <col min="8695" max="8695" width="41.6296296296296" style="73" customWidth="1"/>
    <col min="8696" max="8697" width="14.5" style="73" customWidth="1"/>
    <col min="8698" max="8698" width="13.8796296296296" style="73" customWidth="1"/>
    <col min="8699" max="8701" width="9" style="73"/>
    <col min="8702" max="8703" width="10.5" style="73" customWidth="1"/>
    <col min="8704" max="8950" width="9" style="73"/>
    <col min="8951" max="8951" width="41.6296296296296" style="73" customWidth="1"/>
    <col min="8952" max="8953" width="14.5" style="73" customWidth="1"/>
    <col min="8954" max="8954" width="13.8796296296296" style="73" customWidth="1"/>
    <col min="8955" max="8957" width="9" style="73"/>
    <col min="8958" max="8959" width="10.5" style="73" customWidth="1"/>
    <col min="8960" max="9206" width="9" style="73"/>
    <col min="9207" max="9207" width="41.6296296296296" style="73" customWidth="1"/>
    <col min="9208" max="9209" width="14.5" style="73" customWidth="1"/>
    <col min="9210" max="9210" width="13.8796296296296" style="73" customWidth="1"/>
    <col min="9211" max="9213" width="9" style="73"/>
    <col min="9214" max="9215" width="10.5" style="73" customWidth="1"/>
    <col min="9216" max="9462" width="9" style="73"/>
    <col min="9463" max="9463" width="41.6296296296296" style="73" customWidth="1"/>
    <col min="9464" max="9465" width="14.5" style="73" customWidth="1"/>
    <col min="9466" max="9466" width="13.8796296296296" style="73" customWidth="1"/>
    <col min="9467" max="9469" width="9" style="73"/>
    <col min="9470" max="9471" width="10.5" style="73" customWidth="1"/>
    <col min="9472" max="9718" width="9" style="73"/>
    <col min="9719" max="9719" width="41.6296296296296" style="73" customWidth="1"/>
    <col min="9720" max="9721" width="14.5" style="73" customWidth="1"/>
    <col min="9722" max="9722" width="13.8796296296296" style="73" customWidth="1"/>
    <col min="9723" max="9725" width="9" style="73"/>
    <col min="9726" max="9727" width="10.5" style="73" customWidth="1"/>
    <col min="9728" max="9974" width="9" style="73"/>
    <col min="9975" max="9975" width="41.6296296296296" style="73" customWidth="1"/>
    <col min="9976" max="9977" width="14.5" style="73" customWidth="1"/>
    <col min="9978" max="9978" width="13.8796296296296" style="73" customWidth="1"/>
    <col min="9979" max="9981" width="9" style="73"/>
    <col min="9982" max="9983" width="10.5" style="73" customWidth="1"/>
    <col min="9984" max="10230" width="9" style="73"/>
    <col min="10231" max="10231" width="41.6296296296296" style="73" customWidth="1"/>
    <col min="10232" max="10233" width="14.5" style="73" customWidth="1"/>
    <col min="10234" max="10234" width="13.8796296296296" style="73" customWidth="1"/>
    <col min="10235" max="10237" width="9" style="73"/>
    <col min="10238" max="10239" width="10.5" style="73" customWidth="1"/>
    <col min="10240" max="10486" width="9" style="73"/>
    <col min="10487" max="10487" width="41.6296296296296" style="73" customWidth="1"/>
    <col min="10488" max="10489" width="14.5" style="73" customWidth="1"/>
    <col min="10490" max="10490" width="13.8796296296296" style="73" customWidth="1"/>
    <col min="10491" max="10493" width="9" style="73"/>
    <col min="10494" max="10495" width="10.5" style="73" customWidth="1"/>
    <col min="10496" max="10742" width="9" style="73"/>
    <col min="10743" max="10743" width="41.6296296296296" style="73" customWidth="1"/>
    <col min="10744" max="10745" width="14.5" style="73" customWidth="1"/>
    <col min="10746" max="10746" width="13.8796296296296" style="73" customWidth="1"/>
    <col min="10747" max="10749" width="9" style="73"/>
    <col min="10750" max="10751" width="10.5" style="73" customWidth="1"/>
    <col min="10752" max="10998" width="9" style="73"/>
    <col min="10999" max="10999" width="41.6296296296296" style="73" customWidth="1"/>
    <col min="11000" max="11001" width="14.5" style="73" customWidth="1"/>
    <col min="11002" max="11002" width="13.8796296296296" style="73" customWidth="1"/>
    <col min="11003" max="11005" width="9" style="73"/>
    <col min="11006" max="11007" width="10.5" style="73" customWidth="1"/>
    <col min="11008" max="11254" width="9" style="73"/>
    <col min="11255" max="11255" width="41.6296296296296" style="73" customWidth="1"/>
    <col min="11256" max="11257" width="14.5" style="73" customWidth="1"/>
    <col min="11258" max="11258" width="13.8796296296296" style="73" customWidth="1"/>
    <col min="11259" max="11261" width="9" style="73"/>
    <col min="11262" max="11263" width="10.5" style="73" customWidth="1"/>
    <col min="11264" max="11510" width="9" style="73"/>
    <col min="11511" max="11511" width="41.6296296296296" style="73" customWidth="1"/>
    <col min="11512" max="11513" width="14.5" style="73" customWidth="1"/>
    <col min="11514" max="11514" width="13.8796296296296" style="73" customWidth="1"/>
    <col min="11515" max="11517" width="9" style="73"/>
    <col min="11518" max="11519" width="10.5" style="73" customWidth="1"/>
    <col min="11520" max="11766" width="9" style="73"/>
    <col min="11767" max="11767" width="41.6296296296296" style="73" customWidth="1"/>
    <col min="11768" max="11769" width="14.5" style="73" customWidth="1"/>
    <col min="11770" max="11770" width="13.8796296296296" style="73" customWidth="1"/>
    <col min="11771" max="11773" width="9" style="73"/>
    <col min="11774" max="11775" width="10.5" style="73" customWidth="1"/>
    <col min="11776" max="12022" width="9" style="73"/>
    <col min="12023" max="12023" width="41.6296296296296" style="73" customWidth="1"/>
    <col min="12024" max="12025" width="14.5" style="73" customWidth="1"/>
    <col min="12026" max="12026" width="13.8796296296296" style="73" customWidth="1"/>
    <col min="12027" max="12029" width="9" style="73"/>
    <col min="12030" max="12031" width="10.5" style="73" customWidth="1"/>
    <col min="12032" max="12278" width="9" style="73"/>
    <col min="12279" max="12279" width="41.6296296296296" style="73" customWidth="1"/>
    <col min="12280" max="12281" width="14.5" style="73" customWidth="1"/>
    <col min="12282" max="12282" width="13.8796296296296" style="73" customWidth="1"/>
    <col min="12283" max="12285" width="9" style="73"/>
    <col min="12286" max="12287" width="10.5" style="73" customWidth="1"/>
    <col min="12288" max="12534" width="9" style="73"/>
    <col min="12535" max="12535" width="41.6296296296296" style="73" customWidth="1"/>
    <col min="12536" max="12537" width="14.5" style="73" customWidth="1"/>
    <col min="12538" max="12538" width="13.8796296296296" style="73" customWidth="1"/>
    <col min="12539" max="12541" width="9" style="73"/>
    <col min="12542" max="12543" width="10.5" style="73" customWidth="1"/>
    <col min="12544" max="12790" width="9" style="73"/>
    <col min="12791" max="12791" width="41.6296296296296" style="73" customWidth="1"/>
    <col min="12792" max="12793" width="14.5" style="73" customWidth="1"/>
    <col min="12794" max="12794" width="13.8796296296296" style="73" customWidth="1"/>
    <col min="12795" max="12797" width="9" style="73"/>
    <col min="12798" max="12799" width="10.5" style="73" customWidth="1"/>
    <col min="12800" max="13046" width="9" style="73"/>
    <col min="13047" max="13047" width="41.6296296296296" style="73" customWidth="1"/>
    <col min="13048" max="13049" width="14.5" style="73" customWidth="1"/>
    <col min="13050" max="13050" width="13.8796296296296" style="73" customWidth="1"/>
    <col min="13051" max="13053" width="9" style="73"/>
    <col min="13054" max="13055" width="10.5" style="73" customWidth="1"/>
    <col min="13056" max="13302" width="9" style="73"/>
    <col min="13303" max="13303" width="41.6296296296296" style="73" customWidth="1"/>
    <col min="13304" max="13305" width="14.5" style="73" customWidth="1"/>
    <col min="13306" max="13306" width="13.8796296296296" style="73" customWidth="1"/>
    <col min="13307" max="13309" width="9" style="73"/>
    <col min="13310" max="13311" width="10.5" style="73" customWidth="1"/>
    <col min="13312" max="13558" width="9" style="73"/>
    <col min="13559" max="13559" width="41.6296296296296" style="73" customWidth="1"/>
    <col min="13560" max="13561" width="14.5" style="73" customWidth="1"/>
    <col min="13562" max="13562" width="13.8796296296296" style="73" customWidth="1"/>
    <col min="13563" max="13565" width="9" style="73"/>
    <col min="13566" max="13567" width="10.5" style="73" customWidth="1"/>
    <col min="13568" max="13814" width="9" style="73"/>
    <col min="13815" max="13815" width="41.6296296296296" style="73" customWidth="1"/>
    <col min="13816" max="13817" width="14.5" style="73" customWidth="1"/>
    <col min="13818" max="13818" width="13.8796296296296" style="73" customWidth="1"/>
    <col min="13819" max="13821" width="9" style="73"/>
    <col min="13822" max="13823" width="10.5" style="73" customWidth="1"/>
    <col min="13824" max="14070" width="9" style="73"/>
    <col min="14071" max="14071" width="41.6296296296296" style="73" customWidth="1"/>
    <col min="14072" max="14073" width="14.5" style="73" customWidth="1"/>
    <col min="14074" max="14074" width="13.8796296296296" style="73" customWidth="1"/>
    <col min="14075" max="14077" width="9" style="73"/>
    <col min="14078" max="14079" width="10.5" style="73" customWidth="1"/>
    <col min="14080" max="14326" width="9" style="73"/>
    <col min="14327" max="14327" width="41.6296296296296" style="73" customWidth="1"/>
    <col min="14328" max="14329" width="14.5" style="73" customWidth="1"/>
    <col min="14330" max="14330" width="13.8796296296296" style="73" customWidth="1"/>
    <col min="14331" max="14333" width="9" style="73"/>
    <col min="14334" max="14335" width="10.5" style="73" customWidth="1"/>
    <col min="14336" max="14582" width="9" style="73"/>
    <col min="14583" max="14583" width="41.6296296296296" style="73" customWidth="1"/>
    <col min="14584" max="14585" width="14.5" style="73" customWidth="1"/>
    <col min="14586" max="14586" width="13.8796296296296" style="73" customWidth="1"/>
    <col min="14587" max="14589" width="9" style="73"/>
    <col min="14590" max="14591" width="10.5" style="73" customWidth="1"/>
    <col min="14592" max="14838" width="9" style="73"/>
    <col min="14839" max="14839" width="41.6296296296296" style="73" customWidth="1"/>
    <col min="14840" max="14841" width="14.5" style="73" customWidth="1"/>
    <col min="14842" max="14842" width="13.8796296296296" style="73" customWidth="1"/>
    <col min="14843" max="14845" width="9" style="73"/>
    <col min="14846" max="14847" width="10.5" style="73" customWidth="1"/>
    <col min="14848" max="15094" width="9" style="73"/>
    <col min="15095" max="15095" width="41.6296296296296" style="73" customWidth="1"/>
    <col min="15096" max="15097" width="14.5" style="73" customWidth="1"/>
    <col min="15098" max="15098" width="13.8796296296296" style="73" customWidth="1"/>
    <col min="15099" max="15101" width="9" style="73"/>
    <col min="15102" max="15103" width="10.5" style="73" customWidth="1"/>
    <col min="15104" max="15350" width="9" style="73"/>
    <col min="15351" max="15351" width="41.6296296296296" style="73" customWidth="1"/>
    <col min="15352" max="15353" width="14.5" style="73" customWidth="1"/>
    <col min="15354" max="15354" width="13.8796296296296" style="73" customWidth="1"/>
    <col min="15355" max="15357" width="9" style="73"/>
    <col min="15358" max="15359" width="10.5" style="73" customWidth="1"/>
    <col min="15360" max="15606" width="9" style="73"/>
    <col min="15607" max="15607" width="41.6296296296296" style="73" customWidth="1"/>
    <col min="15608" max="15609" width="14.5" style="73" customWidth="1"/>
    <col min="15610" max="15610" width="13.8796296296296" style="73" customWidth="1"/>
    <col min="15611" max="15613" width="9" style="73"/>
    <col min="15614" max="15615" width="10.5" style="73" customWidth="1"/>
    <col min="15616" max="15862" width="9" style="73"/>
    <col min="15863" max="15863" width="41.6296296296296" style="73" customWidth="1"/>
    <col min="15864" max="15865" width="14.5" style="73" customWidth="1"/>
    <col min="15866" max="15866" width="13.8796296296296" style="73" customWidth="1"/>
    <col min="15867" max="15869" width="9" style="73"/>
    <col min="15870" max="15871" width="10.5" style="73" customWidth="1"/>
    <col min="15872" max="16118" width="9" style="73"/>
    <col min="16119" max="16119" width="41.6296296296296" style="73" customWidth="1"/>
    <col min="16120" max="16121" width="14.5" style="73" customWidth="1"/>
    <col min="16122" max="16122" width="13.8796296296296" style="73" customWidth="1"/>
    <col min="16123" max="16125" width="9" style="73"/>
    <col min="16126" max="16127" width="10.5" style="73" customWidth="1"/>
    <col min="16128" max="16384" width="9" style="73"/>
  </cols>
  <sheetData>
    <row r="1" ht="45" customHeight="1" spans="1:4">
      <c r="A1" s="75" t="s">
        <v>3303</v>
      </c>
      <c r="B1" s="76"/>
      <c r="C1" s="76"/>
      <c r="D1" s="75"/>
    </row>
    <row r="2" ht="20.1" customHeight="1" spans="1:4">
      <c r="A2" s="77"/>
      <c r="B2" s="78"/>
      <c r="C2" s="79"/>
      <c r="D2" s="80" t="s">
        <v>3181</v>
      </c>
    </row>
    <row r="3" ht="45" customHeight="1" spans="1:5">
      <c r="A3" s="81" t="s">
        <v>2469</v>
      </c>
      <c r="B3" s="82" t="s">
        <v>5</v>
      </c>
      <c r="C3" s="82" t="s">
        <v>6</v>
      </c>
      <c r="D3" s="82" t="s">
        <v>7</v>
      </c>
      <c r="E3" s="83" t="s">
        <v>8</v>
      </c>
    </row>
    <row r="4" ht="36" customHeight="1" spans="1:5">
      <c r="A4" s="84" t="s">
        <v>3289</v>
      </c>
      <c r="B4" s="85">
        <v>29121</v>
      </c>
      <c r="C4" s="85">
        <v>28826</v>
      </c>
      <c r="D4" s="86">
        <f>(C4-B4)/B4</f>
        <v>-0.01</v>
      </c>
      <c r="E4" s="83" t="str">
        <f t="shared" ref="E4:E22" si="0">IF(A4&lt;&gt;"",IF(SUM(B4:C4)&lt;&gt;0,"是","否"),"是")</f>
        <v>是</v>
      </c>
    </row>
    <row r="5" ht="36" customHeight="1" spans="1:5">
      <c r="A5" s="87" t="s">
        <v>3290</v>
      </c>
      <c r="B5" s="88">
        <v>12010</v>
      </c>
      <c r="C5" s="88">
        <v>13412</v>
      </c>
      <c r="D5" s="86">
        <f t="shared" ref="D5:D22" si="1">(C5-B5)/B5</f>
        <v>0.117</v>
      </c>
      <c r="E5" s="83" t="str">
        <f t="shared" si="0"/>
        <v>是</v>
      </c>
    </row>
    <row r="6" ht="36" customHeight="1" spans="1:5">
      <c r="A6" s="84" t="s">
        <v>3291</v>
      </c>
      <c r="B6" s="85">
        <v>20590</v>
      </c>
      <c r="C6" s="85">
        <v>22181</v>
      </c>
      <c r="D6" s="86">
        <f t="shared" si="1"/>
        <v>0.077</v>
      </c>
      <c r="E6" s="83" t="str">
        <f t="shared" si="0"/>
        <v>是</v>
      </c>
    </row>
    <row r="7" ht="36" customHeight="1" spans="1:5">
      <c r="A7" s="87" t="s">
        <v>3290</v>
      </c>
      <c r="B7" s="88">
        <v>20570</v>
      </c>
      <c r="C7" s="89">
        <v>21831</v>
      </c>
      <c r="D7" s="86">
        <f t="shared" si="1"/>
        <v>0.061</v>
      </c>
      <c r="E7" s="83" t="str">
        <f t="shared" si="0"/>
        <v>是</v>
      </c>
    </row>
    <row r="8" ht="32" customHeight="1" spans="1:6">
      <c r="A8" s="84" t="s">
        <v>3292</v>
      </c>
      <c r="B8" s="85">
        <v>2144</v>
      </c>
      <c r="C8" s="85">
        <v>2117</v>
      </c>
      <c r="D8" s="86">
        <f t="shared" si="1"/>
        <v>-0.013</v>
      </c>
      <c r="E8" s="83" t="str">
        <f t="shared" si="0"/>
        <v>是</v>
      </c>
      <c r="F8" s="73" t="s">
        <v>3304</v>
      </c>
    </row>
    <row r="9" ht="28" customHeight="1" spans="1:5">
      <c r="A9" s="87" t="s">
        <v>3290</v>
      </c>
      <c r="B9" s="88">
        <v>670</v>
      </c>
      <c r="C9" s="89">
        <v>411</v>
      </c>
      <c r="D9" s="86">
        <f t="shared" si="1"/>
        <v>-0.387</v>
      </c>
      <c r="E9" s="83" t="str">
        <f t="shared" si="0"/>
        <v>是</v>
      </c>
    </row>
    <row r="10" ht="36" customHeight="1" spans="1:5">
      <c r="A10" s="84" t="s">
        <v>3293</v>
      </c>
      <c r="B10" s="85">
        <v>20190</v>
      </c>
      <c r="C10" s="85"/>
      <c r="D10" s="86">
        <f t="shared" si="1"/>
        <v>-1</v>
      </c>
      <c r="E10" s="83" t="str">
        <f t="shared" si="0"/>
        <v>是</v>
      </c>
    </row>
    <row r="11" ht="36" customHeight="1" spans="1:5">
      <c r="A11" s="87" t="s">
        <v>3290</v>
      </c>
      <c r="B11" s="88">
        <v>19335</v>
      </c>
      <c r="C11" s="90"/>
      <c r="D11" s="86">
        <f t="shared" si="1"/>
        <v>-1</v>
      </c>
      <c r="E11" s="83" t="str">
        <f t="shared" si="0"/>
        <v>是</v>
      </c>
    </row>
    <row r="12" ht="36" customHeight="1" spans="1:5">
      <c r="A12" s="84" t="s">
        <v>3294</v>
      </c>
      <c r="B12" s="85">
        <v>7374</v>
      </c>
      <c r="C12" s="85">
        <v>9557</v>
      </c>
      <c r="D12" s="86">
        <f t="shared" si="1"/>
        <v>0.296</v>
      </c>
      <c r="E12" s="83" t="str">
        <f t="shared" si="0"/>
        <v>是</v>
      </c>
    </row>
    <row r="13" ht="36" customHeight="1" spans="1:5">
      <c r="A13" s="87" t="s">
        <v>3290</v>
      </c>
      <c r="B13" s="88">
        <v>3265</v>
      </c>
      <c r="C13" s="90">
        <v>5238</v>
      </c>
      <c r="D13" s="86">
        <f t="shared" si="1"/>
        <v>0.604</v>
      </c>
      <c r="E13" s="83" t="str">
        <f t="shared" si="0"/>
        <v>是</v>
      </c>
    </row>
    <row r="14" s="72" customFormat="1" ht="27" customHeight="1" spans="1:5">
      <c r="A14" s="84" t="s">
        <v>3295</v>
      </c>
      <c r="B14" s="85">
        <v>13340</v>
      </c>
      <c r="C14" s="85">
        <v>14025</v>
      </c>
      <c r="D14" s="86">
        <f t="shared" si="1"/>
        <v>0.051</v>
      </c>
      <c r="E14" s="83" t="str">
        <f t="shared" si="0"/>
        <v>是</v>
      </c>
    </row>
    <row r="15" ht="21" customHeight="1" spans="1:5">
      <c r="A15" s="87" t="s">
        <v>3290</v>
      </c>
      <c r="B15" s="88">
        <v>13323</v>
      </c>
      <c r="C15" s="89">
        <v>14006</v>
      </c>
      <c r="D15" s="86">
        <f t="shared" si="1"/>
        <v>0.051</v>
      </c>
      <c r="E15" s="83" t="str">
        <f t="shared" si="0"/>
        <v>是</v>
      </c>
    </row>
    <row r="16" ht="36" customHeight="1" spans="1:5">
      <c r="A16" s="84" t="s">
        <v>3296</v>
      </c>
      <c r="B16" s="85">
        <v>98284</v>
      </c>
      <c r="C16" s="85"/>
      <c r="D16" s="86">
        <f t="shared" si="1"/>
        <v>-1</v>
      </c>
      <c r="E16" s="83" t="str">
        <f t="shared" si="0"/>
        <v>是</v>
      </c>
    </row>
    <row r="17" ht="36" customHeight="1" spans="1:5">
      <c r="A17" s="87" t="s">
        <v>3290</v>
      </c>
      <c r="B17" s="88">
        <v>30240</v>
      </c>
      <c r="C17" s="91"/>
      <c r="D17" s="86">
        <f t="shared" si="1"/>
        <v>-1</v>
      </c>
      <c r="E17" s="83" t="str">
        <f t="shared" si="0"/>
        <v>是</v>
      </c>
    </row>
    <row r="18" ht="36" customHeight="1" spans="1:5">
      <c r="A18" s="92" t="s">
        <v>3297</v>
      </c>
      <c r="B18" s="93">
        <f>SUM(B4,B6,B8,B10,B12,B14,B16)</f>
        <v>191043</v>
      </c>
      <c r="C18" s="93">
        <f>SUM(C4,C6,C8,C10,C12,C14,C16)</f>
        <v>76706</v>
      </c>
      <c r="D18" s="86">
        <f t="shared" si="1"/>
        <v>-0.598</v>
      </c>
      <c r="E18" s="83" t="str">
        <f t="shared" si="0"/>
        <v>是</v>
      </c>
    </row>
    <row r="19" ht="36" customHeight="1" spans="1:5">
      <c r="A19" s="87" t="s">
        <v>3298</v>
      </c>
      <c r="B19" s="93">
        <f>SUM(B5,B7,B9,B11,B13,B15,B17)</f>
        <v>99413</v>
      </c>
      <c r="C19" s="93">
        <f>SUM(C5,C7,C9,C11,C13,C15,C17)</f>
        <v>54898</v>
      </c>
      <c r="D19" s="86">
        <f t="shared" si="1"/>
        <v>-0.448</v>
      </c>
      <c r="E19" s="83" t="str">
        <f t="shared" si="0"/>
        <v>是</v>
      </c>
    </row>
    <row r="20" ht="36" customHeight="1" spans="1:5">
      <c r="A20" s="84" t="s">
        <v>3299</v>
      </c>
      <c r="B20" s="93"/>
      <c r="C20" s="85"/>
      <c r="D20" s="86"/>
      <c r="E20" s="83" t="str">
        <f t="shared" si="0"/>
        <v>否</v>
      </c>
    </row>
    <row r="21" ht="36" customHeight="1" spans="1:5">
      <c r="A21" s="94" t="s">
        <v>3300</v>
      </c>
      <c r="B21" s="93"/>
      <c r="C21" s="85"/>
      <c r="D21" s="86"/>
      <c r="E21" s="83" t="str">
        <f t="shared" si="0"/>
        <v>否</v>
      </c>
    </row>
    <row r="22" ht="36" customHeight="1" spans="1:5">
      <c r="A22" s="92" t="s">
        <v>3301</v>
      </c>
      <c r="B22" s="93">
        <f>SUM(B18,B20,B21)</f>
        <v>191043</v>
      </c>
      <c r="C22" s="93">
        <f>SUM(C18,C20,C21)</f>
        <v>76706</v>
      </c>
      <c r="D22" s="86">
        <f t="shared" si="1"/>
        <v>-0.598</v>
      </c>
      <c r="E22" s="83" t="str">
        <f t="shared" si="0"/>
        <v>是</v>
      </c>
    </row>
    <row r="23" spans="2:3">
      <c r="B23" s="95"/>
      <c r="C23" s="95"/>
    </row>
    <row r="24" spans="2:3">
      <c r="B24" s="95"/>
      <c r="C24" s="95"/>
    </row>
    <row r="25" spans="2:3">
      <c r="B25" s="95"/>
      <c r="C25" s="95"/>
    </row>
    <row r="26" spans="2:3">
      <c r="B26" s="95"/>
      <c r="C26" s="95"/>
    </row>
  </sheetData>
  <autoFilter ref="A3:F22">
    <filterColumn colId="4">
      <customFilters>
        <customFilter operator="equal" val="是"/>
      </customFilters>
    </filterColumn>
    <extLst/>
  </autoFilter>
  <mergeCells count="1">
    <mergeCell ref="A1:D1"/>
  </mergeCells>
  <conditionalFormatting sqref="E16:F16">
    <cfRule type="cellIs" dxfId="5" priority="5" stopIfTrue="1" operator="lessThan">
      <formula>0</formula>
    </cfRule>
  </conditionalFormatting>
  <conditionalFormatting sqref="B18: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topLeftCell="A10" workbookViewId="0">
      <selection activeCell="H32" sqref="H32"/>
    </sheetView>
  </sheetViews>
  <sheetFormatPr defaultColWidth="10" defaultRowHeight="14.4" outlineLevelCol="6"/>
  <cols>
    <col min="1" max="1" width="24.6296296296296" style="27" customWidth="1"/>
    <col min="2" max="7" width="15.6296296296296" style="27" customWidth="1"/>
    <col min="8" max="8" width="9.75" style="27" customWidth="1"/>
    <col min="9" max="16384" width="10" style="27"/>
  </cols>
  <sheetData>
    <row r="1" ht="30" customHeight="1" spans="1:1">
      <c r="A1" s="55"/>
    </row>
    <row r="2" ht="28.7" customHeight="1" spans="1:7">
      <c r="A2" s="68" t="s">
        <v>3305</v>
      </c>
      <c r="B2" s="68"/>
      <c r="C2" s="68"/>
      <c r="D2" s="68"/>
      <c r="E2" s="68"/>
      <c r="F2" s="68"/>
      <c r="G2" s="68"/>
    </row>
    <row r="3" ht="23.1" customHeight="1" spans="1:7">
      <c r="A3" s="58"/>
      <c r="B3" s="58"/>
      <c r="F3" s="59" t="s">
        <v>3306</v>
      </c>
      <c r="G3" s="59"/>
    </row>
    <row r="4" ht="30" customHeight="1" spans="1:7">
      <c r="A4" s="63" t="s">
        <v>3307</v>
      </c>
      <c r="B4" s="63" t="s">
        <v>3308</v>
      </c>
      <c r="C4" s="63"/>
      <c r="D4" s="63"/>
      <c r="E4" s="63" t="s">
        <v>3309</v>
      </c>
      <c r="F4" s="63"/>
      <c r="G4" s="63"/>
    </row>
    <row r="5" ht="30" customHeight="1" spans="1:7">
      <c r="A5" s="63"/>
      <c r="B5" s="69"/>
      <c r="C5" s="63" t="s">
        <v>3310</v>
      </c>
      <c r="D5" s="63" t="s">
        <v>3311</v>
      </c>
      <c r="E5" s="69"/>
      <c r="F5" s="63" t="s">
        <v>3310</v>
      </c>
      <c r="G5" s="63" t="s">
        <v>3311</v>
      </c>
    </row>
    <row r="6" ht="30" customHeight="1" spans="1:7">
      <c r="A6" s="63" t="s">
        <v>3312</v>
      </c>
      <c r="B6" s="63" t="s">
        <v>3313</v>
      </c>
      <c r="C6" s="63" t="s">
        <v>3314</v>
      </c>
      <c r="D6" s="63" t="s">
        <v>3315</v>
      </c>
      <c r="E6" s="63" t="s">
        <v>3316</v>
      </c>
      <c r="F6" s="63" t="s">
        <v>3317</v>
      </c>
      <c r="G6" s="63" t="s">
        <v>3318</v>
      </c>
    </row>
    <row r="7" ht="30" customHeight="1" spans="1:7">
      <c r="A7" s="65" t="s">
        <v>3319</v>
      </c>
      <c r="B7" s="69">
        <f>C7+D7</f>
        <v>61.36</v>
      </c>
      <c r="C7" s="69">
        <v>39.2</v>
      </c>
      <c r="D7" s="69">
        <v>22.16</v>
      </c>
      <c r="E7" s="69">
        <f>F7+G7</f>
        <v>56.99</v>
      </c>
      <c r="F7" s="69">
        <v>34.93</v>
      </c>
      <c r="G7" s="69">
        <v>22.06</v>
      </c>
    </row>
    <row r="8" ht="30" customHeight="1" spans="1:7">
      <c r="A8" s="65" t="s">
        <v>3320</v>
      </c>
      <c r="B8" s="69"/>
      <c r="C8" s="69"/>
      <c r="D8" s="69"/>
      <c r="E8" s="69"/>
      <c r="F8" s="69"/>
      <c r="G8" s="69"/>
    </row>
    <row r="9" ht="44.1" customHeight="1" spans="1:7">
      <c r="A9" s="70" t="s">
        <v>3321</v>
      </c>
      <c r="B9" s="69">
        <f t="shared" ref="B9:G9" si="0">B10</f>
        <v>61.36</v>
      </c>
      <c r="C9" s="69">
        <f t="shared" si="0"/>
        <v>39.2</v>
      </c>
      <c r="D9" s="69">
        <f t="shared" si="0"/>
        <v>22.16</v>
      </c>
      <c r="E9" s="69">
        <f t="shared" si="0"/>
        <v>56.99</v>
      </c>
      <c r="F9" s="69">
        <f t="shared" si="0"/>
        <v>34.93</v>
      </c>
      <c r="G9" s="69">
        <f t="shared" si="0"/>
        <v>22.06</v>
      </c>
    </row>
    <row r="10" ht="30" customHeight="1" spans="1:7">
      <c r="A10" s="70" t="s">
        <v>3322</v>
      </c>
      <c r="B10" s="69">
        <f>C10+D10</f>
        <v>61.36</v>
      </c>
      <c r="C10" s="69">
        <v>39.2</v>
      </c>
      <c r="D10" s="69">
        <v>22.16</v>
      </c>
      <c r="E10" s="69">
        <f>F10+G10</f>
        <v>56.99</v>
      </c>
      <c r="F10" s="69">
        <v>34.93</v>
      </c>
      <c r="G10" s="69">
        <v>22.06</v>
      </c>
    </row>
    <row r="11" s="26" customFormat="1" ht="24.95" customHeight="1" spans="1:7">
      <c r="A11" s="54" t="s">
        <v>3323</v>
      </c>
      <c r="B11" s="54"/>
      <c r="C11" s="54"/>
      <c r="D11" s="54"/>
      <c r="E11" s="54"/>
      <c r="F11" s="54"/>
      <c r="G11" s="54"/>
    </row>
    <row r="12" s="26" customFormat="1" ht="24.95" customHeight="1" spans="1:7">
      <c r="A12" s="54" t="s">
        <v>3324</v>
      </c>
      <c r="B12" s="54"/>
      <c r="C12" s="54"/>
      <c r="D12" s="54"/>
      <c r="E12" s="54"/>
      <c r="F12" s="54"/>
      <c r="G12" s="54"/>
    </row>
    <row r="13" ht="18" customHeight="1" spans="1:7">
      <c r="A13" s="55"/>
      <c r="B13" s="55"/>
      <c r="C13" s="55"/>
      <c r="D13" s="55"/>
      <c r="E13" s="55"/>
      <c r="F13" s="55"/>
      <c r="G13" s="55"/>
    </row>
    <row r="14" ht="18" customHeight="1" spans="1:7">
      <c r="A14" s="55"/>
      <c r="B14" s="55"/>
      <c r="C14" s="55"/>
      <c r="D14" s="55"/>
      <c r="E14" s="55"/>
      <c r="F14" s="55"/>
      <c r="G14" s="55"/>
    </row>
    <row r="15" ht="18" customHeight="1" spans="1:7">
      <c r="A15" s="55"/>
      <c r="B15" s="55"/>
      <c r="C15" s="55"/>
      <c r="D15" s="55"/>
      <c r="E15" s="55"/>
      <c r="F15" s="55"/>
      <c r="G15" s="55"/>
    </row>
    <row r="16" ht="18" customHeight="1" spans="1:7">
      <c r="A16" s="55"/>
      <c r="B16" s="55"/>
      <c r="C16" s="55"/>
      <c r="D16" s="55"/>
      <c r="E16" s="55"/>
      <c r="F16" s="55"/>
      <c r="G16" s="55"/>
    </row>
    <row r="17" ht="14.1" customHeight="1" spans="1:7">
      <c r="A17" s="55"/>
      <c r="B17" s="55"/>
      <c r="C17" s="55"/>
      <c r="D17" s="55"/>
      <c r="E17" s="55"/>
      <c r="F17" s="55"/>
      <c r="G17" s="55"/>
    </row>
    <row r="18" ht="33" customHeight="1" spans="1:7">
      <c r="A18" s="58"/>
      <c r="B18" s="58"/>
      <c r="C18" s="58"/>
      <c r="D18" s="58"/>
      <c r="E18" s="58"/>
      <c r="F18" s="58"/>
      <c r="G18" s="58"/>
    </row>
    <row r="19" ht="28.7" customHeight="1" spans="1:7">
      <c r="A19" s="68" t="s">
        <v>3325</v>
      </c>
      <c r="B19" s="68"/>
      <c r="C19" s="68"/>
      <c r="D19" s="68"/>
      <c r="E19" s="68"/>
      <c r="F19" s="68"/>
      <c r="G19" s="68"/>
    </row>
    <row r="20" ht="15.95" customHeight="1" spans="1:7">
      <c r="A20" s="71"/>
      <c r="B20" s="71"/>
      <c r="C20" s="71"/>
      <c r="D20" s="71"/>
      <c r="E20" s="71"/>
      <c r="F20" s="71"/>
      <c r="G20" s="71"/>
    </row>
    <row r="21" ht="21" customHeight="1" spans="1:7">
      <c r="A21" s="58"/>
      <c r="B21" s="58"/>
      <c r="F21" s="59" t="s">
        <v>3306</v>
      </c>
      <c r="G21" s="59"/>
    </row>
    <row r="22" ht="30" customHeight="1" spans="1:7">
      <c r="A22" s="63" t="s">
        <v>3307</v>
      </c>
      <c r="B22" s="63" t="s">
        <v>3308</v>
      </c>
      <c r="C22" s="63"/>
      <c r="D22" s="63"/>
      <c r="E22" s="63" t="s">
        <v>3309</v>
      </c>
      <c r="F22" s="63"/>
      <c r="G22" s="63"/>
    </row>
    <row r="23" ht="30" customHeight="1" spans="1:7">
      <c r="A23" s="63"/>
      <c r="B23" s="69"/>
      <c r="C23" s="63" t="s">
        <v>3310</v>
      </c>
      <c r="D23" s="63" t="s">
        <v>3311</v>
      </c>
      <c r="E23" s="69"/>
      <c r="F23" s="63" t="s">
        <v>3310</v>
      </c>
      <c r="G23" s="63" t="s">
        <v>3311</v>
      </c>
    </row>
    <row r="24" ht="30" customHeight="1" spans="1:7">
      <c r="A24" s="63" t="s">
        <v>3312</v>
      </c>
      <c r="B24" s="63" t="s">
        <v>3313</v>
      </c>
      <c r="C24" s="63" t="s">
        <v>3314</v>
      </c>
      <c r="D24" s="63" t="s">
        <v>3315</v>
      </c>
      <c r="E24" s="63" t="s">
        <v>3316</v>
      </c>
      <c r="F24" s="63" t="s">
        <v>3317</v>
      </c>
      <c r="G24" s="63" t="s">
        <v>3318</v>
      </c>
    </row>
    <row r="25" ht="30" customHeight="1" spans="1:7">
      <c r="A25" s="64" t="s">
        <v>3326</v>
      </c>
      <c r="B25" s="60">
        <f>C25+D25</f>
        <v>61.36</v>
      </c>
      <c r="C25" s="69">
        <v>39.2</v>
      </c>
      <c r="D25" s="69">
        <v>22.16</v>
      </c>
      <c r="E25" s="60">
        <f>F25+G25</f>
        <v>56.99</v>
      </c>
      <c r="F25" s="69">
        <v>34.93</v>
      </c>
      <c r="G25" s="69">
        <v>22.06</v>
      </c>
    </row>
    <row r="26" ht="30" customHeight="1" spans="1:7">
      <c r="A26" s="64" t="s">
        <v>3327</v>
      </c>
      <c r="B26" s="60">
        <f>C26+D26</f>
        <v>61.36</v>
      </c>
      <c r="C26" s="69">
        <v>39.2</v>
      </c>
      <c r="D26" s="69">
        <v>22.16</v>
      </c>
      <c r="E26" s="60">
        <f>F26+G26</f>
        <v>56.99</v>
      </c>
      <c r="F26" s="69">
        <v>34.93</v>
      </c>
      <c r="G26" s="69">
        <v>22.06</v>
      </c>
    </row>
    <row r="27" ht="30" customHeight="1" spans="1:7">
      <c r="A27" s="64" t="s">
        <v>3328</v>
      </c>
      <c r="B27" s="60">
        <f>C27+D27</f>
        <v>61.36</v>
      </c>
      <c r="C27" s="69">
        <v>39.2</v>
      </c>
      <c r="D27" s="69">
        <v>22.16</v>
      </c>
      <c r="E27" s="60">
        <f>F27+G27</f>
        <v>56.99</v>
      </c>
      <c r="F27" s="69">
        <v>34.93</v>
      </c>
      <c r="G27" s="69">
        <v>22.06</v>
      </c>
    </row>
    <row r="28" s="26" customFormat="1" ht="24.95" customHeight="1" spans="1:7">
      <c r="A28" s="67" t="s">
        <v>3323</v>
      </c>
      <c r="B28" s="67"/>
      <c r="C28" s="67"/>
      <c r="D28" s="67"/>
      <c r="E28" s="67"/>
      <c r="F28" s="67"/>
      <c r="G28" s="67"/>
    </row>
    <row r="29" s="26" customFormat="1" ht="24.95" customHeight="1" spans="1:7">
      <c r="A29" s="67" t="s">
        <v>3324</v>
      </c>
      <c r="B29" s="67"/>
      <c r="C29" s="67"/>
      <c r="D29" s="67"/>
      <c r="E29" s="67"/>
      <c r="F29" s="67"/>
      <c r="G29" s="67"/>
    </row>
  </sheetData>
  <mergeCells count="15">
    <mergeCell ref="A2:G2"/>
    <mergeCell ref="F3:G3"/>
    <mergeCell ref="B4:D4"/>
    <mergeCell ref="E4:G4"/>
    <mergeCell ref="A11:G11"/>
    <mergeCell ref="A12:G12"/>
    <mergeCell ref="A19:G19"/>
    <mergeCell ref="A20:G20"/>
    <mergeCell ref="F21:G21"/>
    <mergeCell ref="B22:D22"/>
    <mergeCell ref="E22:G22"/>
    <mergeCell ref="A28:G28"/>
    <mergeCell ref="A29:G29"/>
    <mergeCell ref="A4:A5"/>
    <mergeCell ref="A22:A23"/>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13" sqref="F13"/>
    </sheetView>
  </sheetViews>
  <sheetFormatPr defaultColWidth="10" defaultRowHeight="14.4" outlineLevelCol="6"/>
  <cols>
    <col min="1" max="1" width="62.25" style="27" customWidth="1"/>
    <col min="2" max="3" width="28.6296296296296" style="27" customWidth="1"/>
    <col min="4" max="4" width="9.75" style="27" customWidth="1"/>
    <col min="5" max="16384" width="10" style="27"/>
  </cols>
  <sheetData>
    <row r="1" ht="23.1" customHeight="1"/>
    <row r="2" ht="14.25" customHeight="1" spans="1:1">
      <c r="A2" s="55"/>
    </row>
    <row r="3" ht="28.7" customHeight="1" spans="1:3">
      <c r="A3" s="51" t="s">
        <v>3329</v>
      </c>
      <c r="B3" s="51"/>
      <c r="C3" s="51"/>
    </row>
    <row r="4" ht="27" customHeight="1" spans="1:3">
      <c r="A4" s="58"/>
      <c r="B4" s="58"/>
      <c r="C4" s="59" t="s">
        <v>3306</v>
      </c>
    </row>
    <row r="5" s="61" customFormat="1" ht="24" customHeight="1" spans="1:3">
      <c r="A5" s="63" t="s">
        <v>3330</v>
      </c>
      <c r="B5" s="63" t="s">
        <v>3261</v>
      </c>
      <c r="C5" s="63" t="s">
        <v>3331</v>
      </c>
    </row>
    <row r="6" s="61" customFormat="1" ht="32.1" customHeight="1" spans="1:3">
      <c r="A6" s="64" t="s">
        <v>3332</v>
      </c>
      <c r="B6" s="60">
        <v>35.23</v>
      </c>
      <c r="C6" s="60">
        <v>35.23</v>
      </c>
    </row>
    <row r="7" s="61" customFormat="1" ht="32.1" customHeight="1" spans="1:3">
      <c r="A7" s="64" t="s">
        <v>3333</v>
      </c>
      <c r="B7" s="60">
        <v>39.2</v>
      </c>
      <c r="C7" s="60">
        <v>39.2</v>
      </c>
    </row>
    <row r="8" s="61" customFormat="1" ht="32.1" customHeight="1" spans="1:3">
      <c r="A8" s="64" t="s">
        <v>3334</v>
      </c>
      <c r="B8" s="60">
        <v>7.8</v>
      </c>
      <c r="C8" s="60">
        <v>7.8</v>
      </c>
    </row>
    <row r="9" s="61" customFormat="1" ht="30" customHeight="1" spans="1:3">
      <c r="A9" s="65" t="s">
        <v>3335</v>
      </c>
      <c r="B9" s="60"/>
      <c r="C9" s="60"/>
    </row>
    <row r="10" s="61" customFormat="1" ht="32.1" customHeight="1" spans="1:3">
      <c r="A10" s="65" t="s">
        <v>3336</v>
      </c>
      <c r="B10" s="60">
        <v>7.8</v>
      </c>
      <c r="C10" s="60">
        <v>7.8</v>
      </c>
    </row>
    <row r="11" s="61" customFormat="1" ht="32.1" customHeight="1" spans="1:3">
      <c r="A11" s="64" t="s">
        <v>3337</v>
      </c>
      <c r="B11" s="60">
        <v>79480</v>
      </c>
      <c r="C11" s="60">
        <v>79480</v>
      </c>
    </row>
    <row r="12" s="61" customFormat="1" ht="32.1" customHeight="1" spans="1:3">
      <c r="A12" s="64" t="s">
        <v>3338</v>
      </c>
      <c r="B12" s="60">
        <v>34.93</v>
      </c>
      <c r="C12" s="60">
        <v>34.93</v>
      </c>
    </row>
    <row r="13" s="61" customFormat="1" ht="32.1" customHeight="1" spans="1:3">
      <c r="A13" s="64" t="s">
        <v>3339</v>
      </c>
      <c r="B13" s="60"/>
      <c r="C13" s="60"/>
    </row>
    <row r="14" s="61" customFormat="1" ht="32.1" customHeight="1" spans="1:3">
      <c r="A14" s="64" t="s">
        <v>3340</v>
      </c>
      <c r="B14" s="60">
        <v>39.2</v>
      </c>
      <c r="C14" s="60">
        <v>39.2</v>
      </c>
    </row>
    <row r="15" s="62" customFormat="1" ht="69" customHeight="1" spans="1:7">
      <c r="A15" s="66" t="s">
        <v>3341</v>
      </c>
      <c r="B15" s="66"/>
      <c r="C15" s="66"/>
      <c r="D15" s="67"/>
      <c r="E15" s="67"/>
      <c r="F15" s="67"/>
      <c r="G15" s="67"/>
    </row>
    <row r="16" spans="1:3">
      <c r="A16" s="58"/>
      <c r="B16" s="58"/>
      <c r="C16" s="58"/>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A3" sqref="A3:C3"/>
    </sheetView>
  </sheetViews>
  <sheetFormatPr defaultColWidth="10" defaultRowHeight="14.4" outlineLevelCol="6"/>
  <cols>
    <col min="1" max="1" width="60" style="27" customWidth="1"/>
    <col min="2" max="3" width="25.6296296296296" style="27" customWidth="1"/>
    <col min="4" max="4" width="9.75" style="27" customWidth="1"/>
    <col min="5" max="16384" width="10" style="27"/>
  </cols>
  <sheetData>
    <row r="1" ht="23.1" customHeight="1"/>
    <row r="2" ht="14.25" customHeight="1" spans="1:1">
      <c r="A2" s="55"/>
    </row>
    <row r="3" ht="28.7" customHeight="1" spans="1:3">
      <c r="A3" s="51" t="s">
        <v>3342</v>
      </c>
      <c r="B3" s="51"/>
      <c r="C3" s="51"/>
    </row>
    <row r="4" ht="27" customHeight="1" spans="1:3">
      <c r="A4" s="58"/>
      <c r="B4" s="58"/>
      <c r="C4" s="59" t="s">
        <v>3306</v>
      </c>
    </row>
    <row r="5" ht="24" customHeight="1" spans="1:3">
      <c r="A5" s="32" t="s">
        <v>3330</v>
      </c>
      <c r="B5" s="32" t="s">
        <v>3261</v>
      </c>
      <c r="C5" s="32" t="s">
        <v>3331</v>
      </c>
    </row>
    <row r="6" ht="32.1" customHeight="1" spans="1:3">
      <c r="A6" s="34" t="s">
        <v>3332</v>
      </c>
      <c r="B6" s="60">
        <v>35.23</v>
      </c>
      <c r="C6" s="60">
        <v>35.23</v>
      </c>
    </row>
    <row r="7" ht="32.1" customHeight="1" spans="1:3">
      <c r="A7" s="34" t="s">
        <v>3333</v>
      </c>
      <c r="B7" s="60">
        <v>39.2</v>
      </c>
      <c r="C7" s="60">
        <v>39.2</v>
      </c>
    </row>
    <row r="8" ht="32.1" customHeight="1" spans="1:3">
      <c r="A8" s="34" t="s">
        <v>3334</v>
      </c>
      <c r="B8" s="60">
        <v>7.8</v>
      </c>
      <c r="C8" s="60">
        <v>7.8</v>
      </c>
    </row>
    <row r="9" ht="32.1" customHeight="1" spans="1:3">
      <c r="A9" s="34" t="s">
        <v>3343</v>
      </c>
      <c r="B9" s="60"/>
      <c r="C9" s="60"/>
    </row>
    <row r="10" ht="32.1" customHeight="1" spans="1:3">
      <c r="A10" s="34" t="s">
        <v>3344</v>
      </c>
      <c r="B10" s="60">
        <v>7.8</v>
      </c>
      <c r="C10" s="60">
        <v>7.8</v>
      </c>
    </row>
    <row r="11" ht="32.1" customHeight="1" spans="1:3">
      <c r="A11" s="34" t="s">
        <v>3337</v>
      </c>
      <c r="B11" s="60">
        <v>7.95</v>
      </c>
      <c r="C11" s="60">
        <v>7.95</v>
      </c>
    </row>
    <row r="12" ht="32.1" customHeight="1" spans="1:3">
      <c r="A12" s="34" t="s">
        <v>3338</v>
      </c>
      <c r="B12" s="60">
        <v>39.2</v>
      </c>
      <c r="C12" s="60">
        <v>39.2</v>
      </c>
    </row>
    <row r="13" ht="32.1" customHeight="1" spans="1:3">
      <c r="A13" s="34" t="s">
        <v>3339</v>
      </c>
      <c r="B13" s="60"/>
      <c r="C13" s="60"/>
    </row>
    <row r="14" ht="32.1" customHeight="1" spans="1:3">
      <c r="A14" s="34" t="s">
        <v>3340</v>
      </c>
      <c r="B14" s="60">
        <v>39.2</v>
      </c>
      <c r="C14" s="60">
        <v>39.2</v>
      </c>
    </row>
    <row r="15" s="26" customFormat="1" ht="69" customHeight="1" spans="1:7">
      <c r="A15" s="38" t="s">
        <v>3345</v>
      </c>
      <c r="B15" s="38"/>
      <c r="C15" s="38"/>
      <c r="D15" s="54"/>
      <c r="E15" s="54"/>
      <c r="F15" s="54"/>
      <c r="G15" s="54"/>
    </row>
    <row r="16" spans="1:3">
      <c r="A16" s="58"/>
      <c r="B16" s="58"/>
      <c r="C16" s="58"/>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4.4" outlineLevelCol="2"/>
  <cols>
    <col min="1" max="1" width="60.5" style="27" customWidth="1"/>
    <col min="2" max="3" width="25.6296296296296" style="27" customWidth="1"/>
    <col min="4" max="4" width="9.75" style="27" customWidth="1"/>
    <col min="5" max="16384" width="10" style="27"/>
  </cols>
  <sheetData>
    <row r="1" ht="24" customHeight="1"/>
    <row r="2" ht="14.25" customHeight="1" spans="1:1">
      <c r="A2" s="55"/>
    </row>
    <row r="3" ht="28.7" customHeight="1" spans="1:3">
      <c r="A3" s="51" t="s">
        <v>3346</v>
      </c>
      <c r="B3" s="51"/>
      <c r="C3" s="51"/>
    </row>
    <row r="4" ht="24.95" customHeight="1" spans="1:3">
      <c r="A4" s="58"/>
      <c r="B4" s="58"/>
      <c r="C4" s="59" t="s">
        <v>3306</v>
      </c>
    </row>
    <row r="5" ht="32.1" customHeight="1" spans="1:3">
      <c r="A5" s="32" t="s">
        <v>3330</v>
      </c>
      <c r="B5" s="32" t="s">
        <v>3261</v>
      </c>
      <c r="C5" s="32" t="s">
        <v>3331</v>
      </c>
    </row>
    <row r="6" ht="32.1" customHeight="1" spans="1:3">
      <c r="A6" s="34" t="s">
        <v>3347</v>
      </c>
      <c r="B6" s="37">
        <v>14.88</v>
      </c>
      <c r="C6" s="37">
        <v>14.88</v>
      </c>
    </row>
    <row r="7" ht="32.1" customHeight="1" spans="1:3">
      <c r="A7" s="34" t="s">
        <v>3348</v>
      </c>
      <c r="B7" s="37">
        <v>22.16</v>
      </c>
      <c r="C7" s="37">
        <v>22.16</v>
      </c>
    </row>
    <row r="8" ht="32.1" customHeight="1" spans="1:3">
      <c r="A8" s="34" t="s">
        <v>3349</v>
      </c>
      <c r="B8" s="37">
        <v>7.18</v>
      </c>
      <c r="C8" s="37">
        <v>7.18</v>
      </c>
    </row>
    <row r="9" ht="32.1" customHeight="1" spans="1:3">
      <c r="A9" s="34" t="s">
        <v>3350</v>
      </c>
      <c r="B9" s="37"/>
      <c r="C9" s="37"/>
    </row>
    <row r="10" ht="32.1" customHeight="1" spans="1:3">
      <c r="A10" s="34" t="s">
        <v>3351</v>
      </c>
      <c r="B10" s="37">
        <v>22.06</v>
      </c>
      <c r="C10" s="37">
        <v>22.06</v>
      </c>
    </row>
    <row r="11" ht="32.1" customHeight="1" spans="1:3">
      <c r="A11" s="34" t="s">
        <v>3352</v>
      </c>
      <c r="B11" s="37">
        <v>10.6</v>
      </c>
      <c r="C11" s="37">
        <v>10.6</v>
      </c>
    </row>
    <row r="12" ht="32.1" customHeight="1" spans="1:3">
      <c r="A12" s="34" t="s">
        <v>3353</v>
      </c>
      <c r="B12" s="37">
        <v>22.16</v>
      </c>
      <c r="C12" s="37">
        <v>22.16</v>
      </c>
    </row>
    <row r="13" s="26" customFormat="1" ht="72" customHeight="1" spans="1:3">
      <c r="A13" s="38" t="s">
        <v>3354</v>
      </c>
      <c r="B13" s="38"/>
      <c r="C13" s="38"/>
    </row>
    <row r="14" ht="30.95" customHeight="1" spans="1:3">
      <c r="A14" s="57"/>
      <c r="B14" s="57"/>
      <c r="C14" s="57"/>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4.4" outlineLevelCol="2"/>
  <cols>
    <col min="1" max="1" width="59.3796296296296" style="27" customWidth="1"/>
    <col min="2" max="3" width="25.6296296296296" style="27" customWidth="1"/>
    <col min="4" max="4" width="9.75" style="27" customWidth="1"/>
    <col min="5" max="16384" width="10" style="27"/>
  </cols>
  <sheetData>
    <row r="1" ht="24" customHeight="1"/>
    <row r="2" ht="14.25" customHeight="1" spans="1:1">
      <c r="A2" s="55"/>
    </row>
    <row r="3" ht="28.7" customHeight="1" spans="1:3">
      <c r="A3" s="51" t="s">
        <v>3355</v>
      </c>
      <c r="B3" s="51"/>
      <c r="C3" s="51"/>
    </row>
    <row r="4" s="25" customFormat="1" ht="24.95" customHeight="1" spans="1:3">
      <c r="A4" s="56"/>
      <c r="B4" s="56"/>
      <c r="C4" s="41" t="s">
        <v>3306</v>
      </c>
    </row>
    <row r="5" s="25" customFormat="1" ht="32.1" customHeight="1" spans="1:3">
      <c r="A5" s="32" t="s">
        <v>3330</v>
      </c>
      <c r="B5" s="32" t="s">
        <v>3261</v>
      </c>
      <c r="C5" s="32" t="s">
        <v>3331</v>
      </c>
    </row>
    <row r="6" s="25" customFormat="1" ht="32.1" customHeight="1" spans="1:3">
      <c r="A6" s="34" t="s">
        <v>3347</v>
      </c>
      <c r="B6" s="37">
        <v>14.88</v>
      </c>
      <c r="C6" s="37">
        <v>14.88</v>
      </c>
    </row>
    <row r="7" s="25" customFormat="1" ht="32.1" customHeight="1" spans="1:3">
      <c r="A7" s="34" t="s">
        <v>3348</v>
      </c>
      <c r="B7" s="37">
        <v>22.16</v>
      </c>
      <c r="C7" s="37">
        <v>22.16</v>
      </c>
    </row>
    <row r="8" s="25" customFormat="1" ht="32.1" customHeight="1" spans="1:3">
      <c r="A8" s="34" t="s">
        <v>3349</v>
      </c>
      <c r="B8" s="37">
        <v>7.18</v>
      </c>
      <c r="C8" s="37">
        <v>7.18</v>
      </c>
    </row>
    <row r="9" s="25" customFormat="1" ht="32.1" customHeight="1" spans="1:3">
      <c r="A9" s="34" t="s">
        <v>3350</v>
      </c>
      <c r="B9" s="37"/>
      <c r="C9" s="37"/>
    </row>
    <row r="10" s="25" customFormat="1" ht="32.1" customHeight="1" spans="1:3">
      <c r="A10" s="34" t="s">
        <v>3351</v>
      </c>
      <c r="B10" s="37">
        <v>22.16</v>
      </c>
      <c r="C10" s="37">
        <v>22.16</v>
      </c>
    </row>
    <row r="11" s="25" customFormat="1" ht="32.1" customHeight="1" spans="1:3">
      <c r="A11" s="34" t="s">
        <v>3356</v>
      </c>
      <c r="B11" s="37">
        <v>7.18</v>
      </c>
      <c r="C11" s="37">
        <v>7.18</v>
      </c>
    </row>
    <row r="12" s="25" customFormat="1" ht="32.1" customHeight="1" spans="1:3">
      <c r="A12" s="34" t="s">
        <v>3357</v>
      </c>
      <c r="B12" s="37">
        <v>32.76</v>
      </c>
      <c r="C12" s="37">
        <v>32.76</v>
      </c>
    </row>
    <row r="13" s="26" customFormat="1" ht="65.1" customHeight="1" spans="1:3">
      <c r="A13" s="38" t="s">
        <v>3358</v>
      </c>
      <c r="B13" s="38"/>
      <c r="C13" s="38"/>
    </row>
    <row r="14" ht="30.95" customHeight="1" spans="1:3">
      <c r="A14" s="57"/>
      <c r="B14" s="57"/>
      <c r="C14" s="57"/>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A3" sqref="A3:D3"/>
    </sheetView>
  </sheetViews>
  <sheetFormatPr defaultColWidth="10" defaultRowHeight="14.4" outlineLevelCol="3"/>
  <cols>
    <col min="1" max="1" width="36" style="27" customWidth="1"/>
    <col min="2" max="4" width="15.6296296296296" style="27" customWidth="1"/>
    <col min="5" max="5" width="9.75" style="27" customWidth="1"/>
    <col min="6" max="16384" width="10" style="27"/>
  </cols>
  <sheetData>
    <row r="1" ht="21.95" customHeight="1"/>
    <row r="2" ht="14.25" customHeight="1" spans="1:1">
      <c r="A2" s="50"/>
    </row>
    <row r="3" ht="63" customHeight="1" spans="1:4">
      <c r="A3" s="51" t="s">
        <v>3359</v>
      </c>
      <c r="B3" s="51"/>
      <c r="C3" s="51"/>
      <c r="D3" s="51"/>
    </row>
    <row r="4" s="25" customFormat="1" ht="30" customHeight="1" spans="4:4">
      <c r="D4" s="41" t="s">
        <v>3306</v>
      </c>
    </row>
    <row r="5" s="25" customFormat="1" ht="24.95" customHeight="1" spans="1:4">
      <c r="A5" s="32" t="s">
        <v>3330</v>
      </c>
      <c r="B5" s="32" t="s">
        <v>3360</v>
      </c>
      <c r="C5" s="32" t="s">
        <v>3361</v>
      </c>
      <c r="D5" s="32" t="s">
        <v>3362</v>
      </c>
    </row>
    <row r="6" s="25" customFormat="1" ht="24.95" customHeight="1" spans="1:4">
      <c r="A6" s="52" t="s">
        <v>3363</v>
      </c>
      <c r="B6" s="43" t="s">
        <v>3364</v>
      </c>
      <c r="C6" s="45"/>
      <c r="D6" s="45">
        <f>D7+D9</f>
        <v>14.98</v>
      </c>
    </row>
    <row r="7" s="25" customFormat="1" ht="24.95" customHeight="1" spans="1:4">
      <c r="A7" s="53" t="s">
        <v>3365</v>
      </c>
      <c r="B7" s="43" t="s">
        <v>3314</v>
      </c>
      <c r="C7" s="45"/>
      <c r="D7" s="45">
        <v>7.8</v>
      </c>
    </row>
    <row r="8" s="25" customFormat="1" ht="24.95" customHeight="1" spans="1:4">
      <c r="A8" s="53" t="s">
        <v>3366</v>
      </c>
      <c r="B8" s="43" t="s">
        <v>3315</v>
      </c>
      <c r="C8" s="45"/>
      <c r="D8" s="45">
        <v>7.8</v>
      </c>
    </row>
    <row r="9" s="25" customFormat="1" ht="24.95" customHeight="1" spans="1:4">
      <c r="A9" s="53" t="s">
        <v>3367</v>
      </c>
      <c r="B9" s="43" t="s">
        <v>3368</v>
      </c>
      <c r="C9" s="45"/>
      <c r="D9" s="45">
        <v>7.18</v>
      </c>
    </row>
    <row r="10" s="25" customFormat="1" ht="24.95" customHeight="1" spans="1:4">
      <c r="A10" s="53" t="s">
        <v>3366</v>
      </c>
      <c r="B10" s="43" t="s">
        <v>3317</v>
      </c>
      <c r="C10" s="45"/>
      <c r="D10" s="45"/>
    </row>
    <row r="11" s="25" customFormat="1" ht="24.95" customHeight="1" spans="1:4">
      <c r="A11" s="52" t="s">
        <v>3369</v>
      </c>
      <c r="B11" s="43" t="s">
        <v>3370</v>
      </c>
      <c r="C11" s="45"/>
      <c r="D11" s="45">
        <f>D12+D13</f>
        <v>7.9</v>
      </c>
    </row>
    <row r="12" s="25" customFormat="1" ht="24.95" customHeight="1" spans="1:4">
      <c r="A12" s="53" t="s">
        <v>3365</v>
      </c>
      <c r="B12" s="43" t="s">
        <v>3371</v>
      </c>
      <c r="C12" s="45"/>
      <c r="D12" s="45">
        <v>7.9</v>
      </c>
    </row>
    <row r="13" s="25" customFormat="1" ht="24.95" customHeight="1" spans="1:4">
      <c r="A13" s="53" t="s">
        <v>3367</v>
      </c>
      <c r="B13" s="43" t="s">
        <v>3372</v>
      </c>
      <c r="C13" s="45"/>
      <c r="D13" s="45"/>
    </row>
    <row r="14" s="25" customFormat="1" ht="24.95" customHeight="1" spans="1:4">
      <c r="A14" s="52" t="s">
        <v>3373</v>
      </c>
      <c r="B14" s="43" t="s">
        <v>3374</v>
      </c>
      <c r="C14" s="45"/>
      <c r="D14" s="45">
        <f>D15+D16</f>
        <v>1.68</v>
      </c>
    </row>
    <row r="15" s="25" customFormat="1" ht="24.95" customHeight="1" spans="1:4">
      <c r="A15" s="53" t="s">
        <v>3365</v>
      </c>
      <c r="B15" s="43" t="s">
        <v>3375</v>
      </c>
      <c r="C15" s="45"/>
      <c r="D15" s="45">
        <v>1.19</v>
      </c>
    </row>
    <row r="16" s="25" customFormat="1" ht="24.95" customHeight="1" spans="1:4">
      <c r="A16" s="53" t="s">
        <v>3367</v>
      </c>
      <c r="B16" s="43" t="s">
        <v>3376</v>
      </c>
      <c r="C16" s="45"/>
      <c r="D16" s="45">
        <v>0.49</v>
      </c>
    </row>
    <row r="17" s="25" customFormat="1" ht="24.95" customHeight="1" spans="1:4">
      <c r="A17" s="52" t="s">
        <v>3377</v>
      </c>
      <c r="B17" s="43" t="s">
        <v>3378</v>
      </c>
      <c r="C17" s="45"/>
      <c r="D17" s="45">
        <f>D18+D21</f>
        <v>5.42</v>
      </c>
    </row>
    <row r="18" s="25" customFormat="1" ht="24.95" customHeight="1" spans="1:4">
      <c r="A18" s="53" t="s">
        <v>3365</v>
      </c>
      <c r="B18" s="43" t="s">
        <v>3379</v>
      </c>
      <c r="C18" s="45"/>
      <c r="D18" s="45">
        <f>D19+D20</f>
        <v>2.08</v>
      </c>
    </row>
    <row r="19" s="25" customFormat="1" ht="24.95" customHeight="1" spans="1:4">
      <c r="A19" s="53" t="s">
        <v>3380</v>
      </c>
      <c r="B19" s="43"/>
      <c r="C19" s="45"/>
      <c r="D19" s="45">
        <v>1.87</v>
      </c>
    </row>
    <row r="20" s="25" customFormat="1" ht="24.95" customHeight="1" spans="1:4">
      <c r="A20" s="53" t="s">
        <v>3381</v>
      </c>
      <c r="B20" s="43" t="s">
        <v>3382</v>
      </c>
      <c r="C20" s="45"/>
      <c r="D20" s="45">
        <v>0.21</v>
      </c>
    </row>
    <row r="21" s="25" customFormat="1" ht="24.95" customHeight="1" spans="1:4">
      <c r="A21" s="53" t="s">
        <v>3367</v>
      </c>
      <c r="B21" s="43" t="s">
        <v>3383</v>
      </c>
      <c r="C21" s="45"/>
      <c r="D21" s="45">
        <f>D22+D23</f>
        <v>3.34</v>
      </c>
    </row>
    <row r="22" s="25" customFormat="1" ht="24.95" customHeight="1" spans="1:4">
      <c r="A22" s="53" t="s">
        <v>3380</v>
      </c>
      <c r="B22" s="43"/>
      <c r="C22" s="45"/>
      <c r="D22" s="45">
        <v>3</v>
      </c>
    </row>
    <row r="23" s="25" customFormat="1" ht="24.95" customHeight="1" spans="1:4">
      <c r="A23" s="53" t="s">
        <v>3384</v>
      </c>
      <c r="B23" s="43" t="s">
        <v>3385</v>
      </c>
      <c r="C23" s="45"/>
      <c r="D23" s="45">
        <v>0.34</v>
      </c>
    </row>
    <row r="24" s="25" customFormat="1" ht="24.95" customHeight="1" spans="1:4">
      <c r="A24" s="52" t="s">
        <v>3386</v>
      </c>
      <c r="B24" s="43" t="s">
        <v>3387</v>
      </c>
      <c r="C24" s="45"/>
      <c r="D24" s="45">
        <f>D25+D26</f>
        <v>2.28</v>
      </c>
    </row>
    <row r="25" s="25" customFormat="1" ht="24.95" customHeight="1" spans="1:4">
      <c r="A25" s="53" t="s">
        <v>3365</v>
      </c>
      <c r="B25" s="43" t="s">
        <v>3388</v>
      </c>
      <c r="C25" s="45"/>
      <c r="D25" s="45">
        <v>1.2</v>
      </c>
    </row>
    <row r="26" s="25" customFormat="1" ht="24.95" customHeight="1" spans="1:4">
      <c r="A26" s="53" t="s">
        <v>3367</v>
      </c>
      <c r="B26" s="43" t="s">
        <v>3389</v>
      </c>
      <c r="C26" s="45"/>
      <c r="D26" s="45">
        <v>1.08</v>
      </c>
    </row>
    <row r="27" s="26" customFormat="1" ht="69.95" customHeight="1" spans="1:4">
      <c r="A27" s="54" t="s">
        <v>3390</v>
      </c>
      <c r="B27" s="54"/>
      <c r="C27" s="54"/>
      <c r="D27" s="54"/>
    </row>
    <row r="28" ht="24.95" customHeight="1" spans="1:4">
      <c r="A28" s="55"/>
      <c r="B28" s="55"/>
      <c r="C28" s="55"/>
      <c r="D28" s="55"/>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44"/>
  <sheetViews>
    <sheetView showGridLines="0" showZeros="0" view="pageBreakPreview" zoomScaleNormal="90" topLeftCell="B1" workbookViewId="0">
      <pane ySplit="3" topLeftCell="A7" activePane="bottomLeft" state="frozen"/>
      <selection/>
      <selection pane="bottomLeft" activeCell="D12" sqref="D12"/>
    </sheetView>
  </sheetViews>
  <sheetFormatPr defaultColWidth="9" defaultRowHeight="15.6" outlineLevelCol="5"/>
  <cols>
    <col min="1" max="1" width="14.5" style="143" customWidth="1"/>
    <col min="2" max="2" width="50.75" style="143" customWidth="1"/>
    <col min="3" max="5" width="20.6296296296296" style="143" customWidth="1"/>
    <col min="6" max="16384" width="9" style="248"/>
  </cols>
  <sheetData>
    <row r="1" ht="45" customHeight="1" spans="1:5">
      <c r="A1" s="314"/>
      <c r="B1" s="314" t="s">
        <v>129</v>
      </c>
      <c r="C1" s="314"/>
      <c r="D1" s="314"/>
      <c r="E1" s="314"/>
    </row>
    <row r="2" ht="18.95" customHeight="1" spans="2:5">
      <c r="B2" s="449"/>
      <c r="C2" s="317"/>
      <c r="D2" s="317"/>
      <c r="E2" s="450" t="s">
        <v>2</v>
      </c>
    </row>
    <row r="3" s="446" customFormat="1" ht="45" customHeight="1" spans="1:6">
      <c r="A3" s="451" t="s">
        <v>3</v>
      </c>
      <c r="B3" s="320" t="s">
        <v>4</v>
      </c>
      <c r="C3" s="254" t="s">
        <v>130</v>
      </c>
      <c r="D3" s="254" t="s">
        <v>6</v>
      </c>
      <c r="E3" s="254" t="s">
        <v>131</v>
      </c>
      <c r="F3" s="255" t="s">
        <v>8</v>
      </c>
    </row>
    <row r="4" ht="32.1" customHeight="1" spans="1:6">
      <c r="A4" s="452" t="s">
        <v>9</v>
      </c>
      <c r="B4" s="453" t="s">
        <v>10</v>
      </c>
      <c r="C4" s="85">
        <f>SUBTOTAL(9,C5:C19)</f>
        <v>124050</v>
      </c>
      <c r="D4" s="435">
        <v>140000</v>
      </c>
      <c r="E4" s="454">
        <f t="shared" ref="E4:E20" si="0">IF(C4&gt;0,D4/C4-1,IF(C4&lt;0,-(D4/C4-1),""))</f>
        <v>0.129</v>
      </c>
      <c r="F4" s="259" t="str">
        <f t="shared" ref="F4:F40" si="1">IF(LEN(A4)=3,"是",IF(B4&lt;&gt;"",IF(SUM(C4:D4)&lt;&gt;0,"是","否"),"是"))</f>
        <v>是</v>
      </c>
    </row>
    <row r="5" ht="32.1" customHeight="1" spans="1:6">
      <c r="A5" s="329" t="s">
        <v>11</v>
      </c>
      <c r="B5" s="455" t="s">
        <v>12</v>
      </c>
      <c r="C5" s="456">
        <v>63000</v>
      </c>
      <c r="D5" s="457">
        <v>63000</v>
      </c>
      <c r="E5" s="454">
        <f t="shared" si="0"/>
        <v>0</v>
      </c>
      <c r="F5" s="259" t="str">
        <f t="shared" si="1"/>
        <v>是</v>
      </c>
    </row>
    <row r="6" ht="32.1" customHeight="1" spans="1:6">
      <c r="A6" s="329" t="s">
        <v>13</v>
      </c>
      <c r="B6" s="455" t="s">
        <v>14</v>
      </c>
      <c r="C6" s="456">
        <v>2200</v>
      </c>
      <c r="D6" s="457">
        <v>6500</v>
      </c>
      <c r="E6" s="454">
        <f t="shared" si="0"/>
        <v>1.955</v>
      </c>
      <c r="F6" s="259" t="str">
        <f t="shared" si="1"/>
        <v>是</v>
      </c>
    </row>
    <row r="7" ht="35.25" customHeight="1" spans="1:6">
      <c r="A7" s="329" t="s">
        <v>15</v>
      </c>
      <c r="B7" s="455" t="s">
        <v>16</v>
      </c>
      <c r="C7" s="456">
        <v>3500</v>
      </c>
      <c r="D7" s="457">
        <v>4500</v>
      </c>
      <c r="E7" s="454">
        <f t="shared" si="0"/>
        <v>0.286</v>
      </c>
      <c r="F7" s="259" t="str">
        <f t="shared" si="1"/>
        <v>是</v>
      </c>
    </row>
    <row r="8" customFormat="1" ht="24.75" customHeight="1" spans="1:6">
      <c r="A8" s="458" t="s">
        <v>17</v>
      </c>
      <c r="B8" s="459" t="s">
        <v>18</v>
      </c>
      <c r="C8" s="456">
        <v>26000</v>
      </c>
      <c r="D8" s="457">
        <v>36000</v>
      </c>
      <c r="E8" s="454">
        <f t="shared" si="0"/>
        <v>0.385</v>
      </c>
      <c r="F8" s="259" t="str">
        <f t="shared" si="1"/>
        <v>是</v>
      </c>
    </row>
    <row r="9" ht="32.1" customHeight="1" spans="1:6">
      <c r="A9" s="329" t="s">
        <v>19</v>
      </c>
      <c r="B9" s="455" t="s">
        <v>20</v>
      </c>
      <c r="C9" s="456">
        <v>2700</v>
      </c>
      <c r="D9" s="457">
        <v>3500</v>
      </c>
      <c r="E9" s="454">
        <f t="shared" si="0"/>
        <v>0.296</v>
      </c>
      <c r="F9" s="259" t="str">
        <f t="shared" si="1"/>
        <v>是</v>
      </c>
    </row>
    <row r="10" customFormat="1" ht="29.25" customHeight="1" spans="1:6">
      <c r="A10" s="458" t="s">
        <v>21</v>
      </c>
      <c r="B10" s="459" t="s">
        <v>22</v>
      </c>
      <c r="C10" s="456">
        <v>2400</v>
      </c>
      <c r="D10" s="457">
        <v>2000</v>
      </c>
      <c r="E10" s="454">
        <f t="shared" si="0"/>
        <v>-0.167</v>
      </c>
      <c r="F10" s="259" t="str">
        <f t="shared" si="1"/>
        <v>是</v>
      </c>
    </row>
    <row r="11" customFormat="1" ht="30.75" customHeight="1" spans="1:6">
      <c r="A11" s="458" t="s">
        <v>23</v>
      </c>
      <c r="B11" s="459" t="s">
        <v>24</v>
      </c>
      <c r="C11" s="456">
        <v>1500</v>
      </c>
      <c r="D11" s="457">
        <v>1600</v>
      </c>
      <c r="E11" s="454">
        <f t="shared" si="0"/>
        <v>0.067</v>
      </c>
      <c r="F11" s="259" t="str">
        <f t="shared" si="1"/>
        <v>是</v>
      </c>
    </row>
    <row r="12" customFormat="1" ht="29.25" customHeight="1" spans="1:6">
      <c r="A12" s="458" t="s">
        <v>25</v>
      </c>
      <c r="B12" s="459" t="s">
        <v>26</v>
      </c>
      <c r="C12" s="456">
        <v>1230</v>
      </c>
      <c r="D12" s="457">
        <v>1500</v>
      </c>
      <c r="E12" s="454">
        <f t="shared" si="0"/>
        <v>0.22</v>
      </c>
      <c r="F12" s="259" t="str">
        <f t="shared" si="1"/>
        <v>是</v>
      </c>
    </row>
    <row r="13" customFormat="1" ht="29.25" customHeight="1" spans="1:6">
      <c r="A13" s="458" t="s">
        <v>27</v>
      </c>
      <c r="B13" s="459" t="s">
        <v>28</v>
      </c>
      <c r="C13" s="456">
        <v>2000</v>
      </c>
      <c r="D13" s="457">
        <v>1000</v>
      </c>
      <c r="E13" s="454">
        <f t="shared" si="0"/>
        <v>-0.5</v>
      </c>
      <c r="F13" s="259" t="str">
        <f t="shared" si="1"/>
        <v>是</v>
      </c>
    </row>
    <row r="14" customFormat="1" ht="33" customHeight="1" spans="1:6">
      <c r="A14" s="458" t="s">
        <v>29</v>
      </c>
      <c r="B14" s="459" t="s">
        <v>30</v>
      </c>
      <c r="C14" s="456">
        <v>1700</v>
      </c>
      <c r="D14" s="457">
        <v>1800</v>
      </c>
      <c r="E14" s="454">
        <f t="shared" si="0"/>
        <v>0.059</v>
      </c>
      <c r="F14" s="259" t="str">
        <f t="shared" si="1"/>
        <v>是</v>
      </c>
    </row>
    <row r="15" ht="30.75" customHeight="1" spans="1:6">
      <c r="A15" s="329" t="s">
        <v>31</v>
      </c>
      <c r="B15" s="455" t="s">
        <v>32</v>
      </c>
      <c r="C15" s="456">
        <v>1500</v>
      </c>
      <c r="D15" s="457">
        <v>2000</v>
      </c>
      <c r="E15" s="454">
        <f t="shared" si="0"/>
        <v>0.333</v>
      </c>
      <c r="F15" s="259" t="str">
        <f t="shared" si="1"/>
        <v>是</v>
      </c>
    </row>
    <row r="16" customFormat="1" ht="31.5" customHeight="1" spans="1:6">
      <c r="A16" s="458" t="s">
        <v>33</v>
      </c>
      <c r="B16" s="459" t="s">
        <v>34</v>
      </c>
      <c r="C16" s="456">
        <v>2300</v>
      </c>
      <c r="D16" s="457">
        <v>2500</v>
      </c>
      <c r="E16" s="454">
        <f t="shared" si="0"/>
        <v>0.087</v>
      </c>
      <c r="F16" s="259" t="str">
        <f t="shared" si="1"/>
        <v>是</v>
      </c>
    </row>
    <row r="17" customFormat="1" ht="25.5" customHeight="1" spans="1:6">
      <c r="A17" s="458" t="s">
        <v>35</v>
      </c>
      <c r="B17" s="459" t="s">
        <v>36</v>
      </c>
      <c r="C17" s="456">
        <v>8000</v>
      </c>
      <c r="D17" s="457">
        <v>8100</v>
      </c>
      <c r="E17" s="454">
        <f t="shared" si="0"/>
        <v>0.013</v>
      </c>
      <c r="F17" s="259" t="str">
        <f t="shared" si="1"/>
        <v>是</v>
      </c>
    </row>
    <row r="18" customFormat="1" ht="28.5" customHeight="1" spans="1:6">
      <c r="A18" s="458" t="s">
        <v>37</v>
      </c>
      <c r="B18" s="459" t="s">
        <v>38</v>
      </c>
      <c r="C18" s="456">
        <v>6000</v>
      </c>
      <c r="D18" s="457">
        <v>6000</v>
      </c>
      <c r="E18" s="454">
        <f t="shared" si="0"/>
        <v>0</v>
      </c>
      <c r="F18" s="259" t="str">
        <f t="shared" si="1"/>
        <v>是</v>
      </c>
    </row>
    <row r="19" customFormat="1" ht="33" customHeight="1" spans="1:6">
      <c r="A19" s="512" t="s">
        <v>132</v>
      </c>
      <c r="B19" s="459" t="s">
        <v>40</v>
      </c>
      <c r="C19" s="460">
        <v>20</v>
      </c>
      <c r="D19" s="461"/>
      <c r="E19" s="454">
        <f t="shared" si="0"/>
        <v>-1</v>
      </c>
      <c r="F19" s="259" t="str">
        <f t="shared" si="1"/>
        <v>是</v>
      </c>
    </row>
    <row r="20" ht="32.1" customHeight="1" spans="1:6">
      <c r="A20" s="326" t="s">
        <v>41</v>
      </c>
      <c r="B20" s="453" t="s">
        <v>42</v>
      </c>
      <c r="C20" s="85">
        <f>SUBTOTAL(9,C21:C28)</f>
        <v>21050</v>
      </c>
      <c r="D20" s="435">
        <v>25400</v>
      </c>
      <c r="E20" s="462">
        <f t="shared" si="0"/>
        <v>0.207</v>
      </c>
      <c r="F20" s="259" t="str">
        <f t="shared" si="1"/>
        <v>是</v>
      </c>
    </row>
    <row r="21" ht="32.1" customHeight="1" spans="1:6">
      <c r="A21" s="463" t="s">
        <v>43</v>
      </c>
      <c r="B21" s="455" t="s">
        <v>44</v>
      </c>
      <c r="C21" s="460">
        <v>3700</v>
      </c>
      <c r="D21" s="461">
        <v>6200</v>
      </c>
      <c r="E21" s="462">
        <f t="shared" ref="E21:E26" si="2">IF(C21&gt;0,D21/C21-1,IF(C21&lt;0,-(D21/C21-1),""))</f>
        <v>0.676</v>
      </c>
      <c r="F21" s="259" t="str">
        <f t="shared" si="1"/>
        <v>是</v>
      </c>
    </row>
    <row r="22" ht="32.1" customHeight="1" spans="1:6">
      <c r="A22" s="329" t="s">
        <v>45</v>
      </c>
      <c r="B22" s="464" t="s">
        <v>46</v>
      </c>
      <c r="C22" s="460">
        <v>3000</v>
      </c>
      <c r="D22" s="461">
        <v>3000</v>
      </c>
      <c r="E22" s="462">
        <f t="shared" si="2"/>
        <v>0</v>
      </c>
      <c r="F22" s="259" t="str">
        <f t="shared" si="1"/>
        <v>是</v>
      </c>
    </row>
    <row r="23" ht="32.1" customHeight="1" spans="1:6">
      <c r="A23" s="329" t="s">
        <v>47</v>
      </c>
      <c r="B23" s="455" t="s">
        <v>48</v>
      </c>
      <c r="C23" s="460">
        <v>3800</v>
      </c>
      <c r="D23" s="461">
        <v>4500</v>
      </c>
      <c r="E23" s="462">
        <f t="shared" si="2"/>
        <v>0.184</v>
      </c>
      <c r="F23" s="259" t="str">
        <f t="shared" si="1"/>
        <v>是</v>
      </c>
    </row>
    <row r="24" ht="32.1" customHeight="1" spans="1:6">
      <c r="A24" s="329" t="s">
        <v>49</v>
      </c>
      <c r="B24" s="455" t="s">
        <v>50</v>
      </c>
      <c r="C24" s="460"/>
      <c r="D24" s="461"/>
      <c r="E24" s="462" t="str">
        <f t="shared" si="2"/>
        <v/>
      </c>
      <c r="F24" s="259" t="str">
        <f t="shared" si="1"/>
        <v>否</v>
      </c>
    </row>
    <row r="25" ht="32.1" customHeight="1" spans="1:6">
      <c r="A25" s="329" t="s">
        <v>51</v>
      </c>
      <c r="B25" s="455" t="s">
        <v>52</v>
      </c>
      <c r="C25" s="460">
        <v>10000</v>
      </c>
      <c r="D25" s="461">
        <v>11600</v>
      </c>
      <c r="E25" s="462">
        <f t="shared" si="2"/>
        <v>0.16</v>
      </c>
      <c r="F25" s="259" t="str">
        <f t="shared" si="1"/>
        <v>是</v>
      </c>
    </row>
    <row r="26" customFormat="1" ht="32.1" hidden="1" customHeight="1" spans="1:6">
      <c r="A26" s="458" t="s">
        <v>53</v>
      </c>
      <c r="B26" s="459" t="s">
        <v>54</v>
      </c>
      <c r="C26" s="460"/>
      <c r="D26" s="461"/>
      <c r="E26" s="454" t="str">
        <f t="shared" si="2"/>
        <v/>
      </c>
      <c r="F26" s="259" t="str">
        <f t="shared" si="1"/>
        <v>否</v>
      </c>
    </row>
    <row r="27" ht="32.1" customHeight="1" spans="1:6">
      <c r="A27" s="329" t="s">
        <v>55</v>
      </c>
      <c r="B27" s="455" t="s">
        <v>56</v>
      </c>
      <c r="C27" s="460">
        <v>100</v>
      </c>
      <c r="D27" s="461">
        <v>100</v>
      </c>
      <c r="E27" s="462">
        <f t="shared" ref="E27:E40" si="3">IF(C27&gt;0,D27/C27-1,IF(C27&lt;0,-(D27/C27-1),""))</f>
        <v>0</v>
      </c>
      <c r="F27" s="259" t="str">
        <f t="shared" si="1"/>
        <v>是</v>
      </c>
    </row>
    <row r="28" ht="32.1" customHeight="1" spans="1:6">
      <c r="A28" s="329" t="s">
        <v>57</v>
      </c>
      <c r="B28" s="455" t="s">
        <v>58</v>
      </c>
      <c r="C28" s="460">
        <v>450</v>
      </c>
      <c r="D28" s="461"/>
      <c r="E28" s="462">
        <f t="shared" si="3"/>
        <v>-1</v>
      </c>
      <c r="F28" s="259" t="str">
        <f t="shared" si="1"/>
        <v>是</v>
      </c>
    </row>
    <row r="29" ht="32.1" customHeight="1" spans="1:6">
      <c r="A29" s="329"/>
      <c r="B29" s="455"/>
      <c r="C29" s="88"/>
      <c r="D29" s="332"/>
      <c r="E29" s="462" t="str">
        <f t="shared" si="3"/>
        <v/>
      </c>
      <c r="F29" s="259" t="str">
        <f t="shared" si="1"/>
        <v>是</v>
      </c>
    </row>
    <row r="30" s="316" customFormat="1" ht="32.1" customHeight="1" spans="1:6">
      <c r="A30" s="465"/>
      <c r="B30" s="466" t="s">
        <v>133</v>
      </c>
      <c r="C30" s="85">
        <f>C4+C20</f>
        <v>145100</v>
      </c>
      <c r="D30" s="85">
        <f>D4+D20</f>
        <v>165400</v>
      </c>
      <c r="E30" s="462">
        <f t="shared" si="3"/>
        <v>0.14</v>
      </c>
      <c r="F30" s="259" t="str">
        <f t="shared" si="1"/>
        <v>是</v>
      </c>
    </row>
    <row r="31" ht="32.1" customHeight="1" spans="1:6">
      <c r="A31" s="326">
        <v>105</v>
      </c>
      <c r="B31" s="467" t="s">
        <v>60</v>
      </c>
      <c r="C31" s="88"/>
      <c r="D31" s="435"/>
      <c r="E31" s="462" t="str">
        <f t="shared" si="3"/>
        <v/>
      </c>
      <c r="F31" s="259" t="str">
        <f t="shared" si="1"/>
        <v>是</v>
      </c>
    </row>
    <row r="32" ht="32.1" customHeight="1" spans="1:6">
      <c r="A32" s="468">
        <v>110</v>
      </c>
      <c r="B32" s="469" t="s">
        <v>61</v>
      </c>
      <c r="C32" s="85">
        <f>SUBTOTAL(9,C33:C39)</f>
        <v>404900</v>
      </c>
      <c r="D32" s="85">
        <f>SUBTOTAL(9,D33:D39)</f>
        <v>360100</v>
      </c>
      <c r="E32" s="462">
        <f t="shared" si="3"/>
        <v>-0.111</v>
      </c>
      <c r="F32" s="259" t="str">
        <f t="shared" si="1"/>
        <v>是</v>
      </c>
    </row>
    <row r="33" ht="32.1" customHeight="1" spans="1:6">
      <c r="A33" s="355">
        <v>11001</v>
      </c>
      <c r="B33" s="301" t="s">
        <v>62</v>
      </c>
      <c r="C33" s="88">
        <v>-6858</v>
      </c>
      <c r="D33" s="332">
        <v>-1258</v>
      </c>
      <c r="E33" s="462">
        <f t="shared" si="3"/>
        <v>0.817</v>
      </c>
      <c r="F33" s="259" t="str">
        <f t="shared" si="1"/>
        <v>是</v>
      </c>
    </row>
    <row r="34" ht="32.1" customHeight="1" spans="1:6">
      <c r="A34" s="355"/>
      <c r="B34" s="301" t="s">
        <v>63</v>
      </c>
      <c r="C34" s="88">
        <v>411758</v>
      </c>
      <c r="D34" s="332">
        <v>343307</v>
      </c>
      <c r="E34" s="462">
        <f t="shared" si="3"/>
        <v>-0.166</v>
      </c>
      <c r="F34" s="259" t="str">
        <f t="shared" si="1"/>
        <v>是</v>
      </c>
    </row>
    <row r="35" ht="32.1" customHeight="1" spans="1:6">
      <c r="A35" s="355">
        <v>11006</v>
      </c>
      <c r="B35" s="301" t="s">
        <v>134</v>
      </c>
      <c r="C35" s="88"/>
      <c r="D35" s="332"/>
      <c r="E35" s="462" t="str">
        <f t="shared" si="3"/>
        <v/>
      </c>
      <c r="F35" s="259" t="str">
        <f t="shared" si="1"/>
        <v>否</v>
      </c>
    </row>
    <row r="36" ht="32.1" customHeight="1" spans="1:6">
      <c r="A36" s="355">
        <v>11008</v>
      </c>
      <c r="B36" s="301" t="s">
        <v>64</v>
      </c>
      <c r="C36" s="88"/>
      <c r="D36" s="332"/>
      <c r="E36" s="462" t="str">
        <f t="shared" si="3"/>
        <v/>
      </c>
      <c r="F36" s="259" t="str">
        <f t="shared" si="1"/>
        <v>否</v>
      </c>
    </row>
    <row r="37" ht="32.1" customHeight="1" spans="1:6">
      <c r="A37" s="355">
        <v>11009</v>
      </c>
      <c r="B37" s="301" t="s">
        <v>65</v>
      </c>
      <c r="C37" s="88"/>
      <c r="D37" s="332">
        <v>10000</v>
      </c>
      <c r="E37" s="462" t="str">
        <f t="shared" si="3"/>
        <v/>
      </c>
      <c r="F37" s="259" t="str">
        <f t="shared" si="1"/>
        <v>是</v>
      </c>
    </row>
    <row r="38" s="447" customFormat="1" ht="32.1" hidden="1" customHeight="1" spans="1:6">
      <c r="A38" s="470">
        <v>11013</v>
      </c>
      <c r="B38" s="471" t="s">
        <v>66</v>
      </c>
      <c r="C38" s="472">
        <v>0</v>
      </c>
      <c r="D38" s="473"/>
      <c r="E38" s="474"/>
      <c r="F38" s="259" t="str">
        <f t="shared" si="1"/>
        <v>否</v>
      </c>
    </row>
    <row r="39" s="448" customFormat="1" ht="32.1" customHeight="1" spans="1:6">
      <c r="A39" s="355">
        <v>11015</v>
      </c>
      <c r="B39" s="306" t="s">
        <v>67</v>
      </c>
      <c r="C39" s="88"/>
      <c r="D39" s="332">
        <v>8051</v>
      </c>
      <c r="E39" s="462" t="str">
        <f t="shared" si="3"/>
        <v/>
      </c>
      <c r="F39" s="259" t="str">
        <f t="shared" si="1"/>
        <v>是</v>
      </c>
    </row>
    <row r="40" ht="32.1" customHeight="1" spans="1:6">
      <c r="A40" s="475"/>
      <c r="B40" s="476" t="s">
        <v>68</v>
      </c>
      <c r="C40" s="85">
        <f>C30+C31+C32</f>
        <v>550000</v>
      </c>
      <c r="D40" s="85">
        <f>D30+D31+D32</f>
        <v>525500</v>
      </c>
      <c r="E40" s="462">
        <f t="shared" si="3"/>
        <v>-0.045</v>
      </c>
      <c r="F40" s="259" t="str">
        <f t="shared" si="1"/>
        <v>是</v>
      </c>
    </row>
    <row r="41" spans="4:4">
      <c r="D41" s="477"/>
    </row>
    <row r="42" spans="4:4">
      <c r="D42" s="477"/>
    </row>
    <row r="43" spans="4:4">
      <c r="D43" s="477"/>
    </row>
    <row r="44" spans="4:4">
      <c r="D44" s="477"/>
    </row>
  </sheetData>
  <autoFilter ref="A3:F40">
    <filterColumn colId="5">
      <customFilters>
        <customFilter operator="equal" val="是"/>
      </customFilters>
    </filterColumn>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2" stopIfTrue="1">
      <formula>"len($A:$A)=3"</formula>
    </cfRule>
    <cfRule type="expression" dxfId="1" priority="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C38:C39 D32">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B25" sqref="B25"/>
    </sheetView>
  </sheetViews>
  <sheetFormatPr defaultColWidth="8.87962962962963" defaultRowHeight="14.4" outlineLevelCol="5"/>
  <cols>
    <col min="1" max="1" width="8.87962962962963" style="27"/>
    <col min="2" max="2" width="49.3796296296296" style="27" customWidth="1"/>
    <col min="3" max="6" width="20.6296296296296" style="27" customWidth="1"/>
    <col min="7" max="16384" width="8.87962962962963" style="27"/>
  </cols>
  <sheetData>
    <row r="1" spans="1:1">
      <c r="A1" s="39"/>
    </row>
    <row r="2" ht="45" customHeight="1" spans="1:6">
      <c r="A2" s="28" t="s">
        <v>3391</v>
      </c>
      <c r="B2" s="28"/>
      <c r="C2" s="28"/>
      <c r="D2" s="28"/>
      <c r="E2" s="28"/>
      <c r="F2" s="28"/>
    </row>
    <row r="3" s="25" customFormat="1" ht="18" customHeight="1" spans="2:6">
      <c r="B3" s="40" t="s">
        <v>3306</v>
      </c>
      <c r="C3" s="41"/>
      <c r="D3" s="41"/>
      <c r="E3" s="41"/>
      <c r="F3" s="41"/>
    </row>
    <row r="4" s="25" customFormat="1" ht="30" customHeight="1" spans="1:6">
      <c r="A4" s="31" t="s">
        <v>4</v>
      </c>
      <c r="B4" s="31"/>
      <c r="C4" s="32" t="s">
        <v>3312</v>
      </c>
      <c r="D4" s="32" t="s">
        <v>3361</v>
      </c>
      <c r="E4" s="32" t="s">
        <v>3362</v>
      </c>
      <c r="F4" s="32" t="s">
        <v>3392</v>
      </c>
    </row>
    <row r="5" s="25" customFormat="1" ht="30" customHeight="1" spans="1:6">
      <c r="A5" s="42" t="s">
        <v>3393</v>
      </c>
      <c r="B5" s="42"/>
      <c r="C5" s="43" t="s">
        <v>3313</v>
      </c>
      <c r="D5" s="44"/>
      <c r="E5" s="45">
        <f>E6+E7</f>
        <v>61.36</v>
      </c>
      <c r="F5" s="44"/>
    </row>
    <row r="6" s="25" customFormat="1" ht="30" customHeight="1" spans="1:6">
      <c r="A6" s="46" t="s">
        <v>3394</v>
      </c>
      <c r="B6" s="46"/>
      <c r="C6" s="43" t="s">
        <v>3314</v>
      </c>
      <c r="D6" s="44"/>
      <c r="E6" s="45">
        <v>39.2</v>
      </c>
      <c r="F6" s="44"/>
    </row>
    <row r="7" s="25" customFormat="1" ht="30" customHeight="1" spans="1:6">
      <c r="A7" s="46" t="s">
        <v>3395</v>
      </c>
      <c r="B7" s="46"/>
      <c r="C7" s="43" t="s">
        <v>3315</v>
      </c>
      <c r="D7" s="44"/>
      <c r="E7" s="45">
        <v>22.16</v>
      </c>
      <c r="F7" s="44"/>
    </row>
    <row r="8" s="25" customFormat="1" ht="30" customHeight="1" spans="1:6">
      <c r="A8" s="47" t="s">
        <v>3396</v>
      </c>
      <c r="B8" s="47"/>
      <c r="C8" s="43" t="s">
        <v>3316</v>
      </c>
      <c r="D8" s="44"/>
      <c r="E8" s="45">
        <f>E9+E10</f>
        <v>10.6</v>
      </c>
      <c r="F8" s="44"/>
    </row>
    <row r="9" s="25" customFormat="1" ht="30" customHeight="1" spans="1:6">
      <c r="A9" s="46" t="s">
        <v>3394</v>
      </c>
      <c r="B9" s="46"/>
      <c r="C9" s="43" t="s">
        <v>3317</v>
      </c>
      <c r="D9" s="44"/>
      <c r="E9" s="44"/>
      <c r="F9" s="44"/>
    </row>
    <row r="10" s="25" customFormat="1" ht="30" customHeight="1" spans="1:6">
      <c r="A10" s="46" t="s">
        <v>3395</v>
      </c>
      <c r="B10" s="46"/>
      <c r="C10" s="43" t="s">
        <v>3318</v>
      </c>
      <c r="D10" s="44"/>
      <c r="E10" s="45">
        <v>10.6</v>
      </c>
      <c r="F10" s="44"/>
    </row>
    <row r="11" s="26" customFormat="1" ht="41.1" customHeight="1" spans="1:6">
      <c r="A11" s="38" t="s">
        <v>3397</v>
      </c>
      <c r="B11" s="38"/>
      <c r="C11" s="38"/>
      <c r="D11" s="38"/>
      <c r="E11" s="38"/>
      <c r="F11" s="38"/>
    </row>
    <row r="14" ht="19.2" spans="1:1">
      <c r="A14" s="48"/>
    </row>
    <row r="15" ht="18.95" customHeight="1" spans="1:1">
      <c r="A15" s="49"/>
    </row>
    <row r="16" ht="29.1" customHeight="1"/>
    <row r="17" ht="29.1" customHeight="1"/>
    <row r="18" ht="29.1" customHeight="1"/>
    <row r="19" ht="29.1" customHeight="1"/>
    <row r="20" ht="30" customHeight="1" spans="1:1">
      <c r="A20" s="49"/>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I9" sqref="I9"/>
    </sheetView>
  </sheetViews>
  <sheetFormatPr defaultColWidth="8.87962962962963" defaultRowHeight="14.4" outlineLevelRow="6" outlineLevelCol="5"/>
  <cols>
    <col min="1" max="1" width="8.87962962962963" style="27"/>
    <col min="2" max="6" width="24.25" style="27" customWidth="1"/>
    <col min="7" max="16384" width="8.87962962962963" style="27"/>
  </cols>
  <sheetData>
    <row r="1" ht="24" customHeight="1"/>
    <row r="2" ht="26.4" spans="1:6">
      <c r="A2" s="28" t="s">
        <v>3398</v>
      </c>
      <c r="B2" s="29"/>
      <c r="C2" s="29"/>
      <c r="D2" s="29"/>
      <c r="E2" s="29"/>
      <c r="F2" s="29"/>
    </row>
    <row r="3" ht="23.1" customHeight="1" spans="1:6">
      <c r="A3" s="30" t="s">
        <v>3306</v>
      </c>
      <c r="B3" s="30"/>
      <c r="C3" s="30"/>
      <c r="D3" s="30"/>
      <c r="E3" s="30"/>
      <c r="F3" s="30"/>
    </row>
    <row r="4" s="25" customFormat="1" ht="30" customHeight="1" spans="1:6">
      <c r="A4" s="31" t="s">
        <v>3399</v>
      </c>
      <c r="B4" s="32" t="s">
        <v>3265</v>
      </c>
      <c r="C4" s="32" t="s">
        <v>3400</v>
      </c>
      <c r="D4" s="32" t="s">
        <v>3401</v>
      </c>
      <c r="E4" s="32" t="s">
        <v>3402</v>
      </c>
      <c r="F4" s="32" t="s">
        <v>3403</v>
      </c>
    </row>
    <row r="5" s="25" customFormat="1" ht="112" customHeight="1" spans="1:6">
      <c r="A5" s="33">
        <v>1</v>
      </c>
      <c r="B5" s="34" t="s">
        <v>3404</v>
      </c>
      <c r="C5" s="35" t="s">
        <v>3405</v>
      </c>
      <c r="D5" s="35" t="s">
        <v>3406</v>
      </c>
      <c r="E5" s="36" t="s">
        <v>3407</v>
      </c>
      <c r="F5" s="37">
        <v>4.8</v>
      </c>
    </row>
    <row r="6" s="25" customFormat="1" ht="97" customHeight="1" spans="1:6">
      <c r="A6" s="33">
        <v>2</v>
      </c>
      <c r="B6" s="34" t="s">
        <v>3408</v>
      </c>
      <c r="C6" s="35" t="s">
        <v>3409</v>
      </c>
      <c r="D6" s="35" t="s">
        <v>3410</v>
      </c>
      <c r="E6" s="35" t="s">
        <v>3411</v>
      </c>
      <c r="F6" s="37">
        <v>5.8</v>
      </c>
    </row>
    <row r="7" s="26" customFormat="1" ht="33" customHeight="1" spans="1:6">
      <c r="A7" s="38" t="s">
        <v>3412</v>
      </c>
      <c r="B7" s="38"/>
      <c r="C7" s="38"/>
      <c r="D7" s="38"/>
      <c r="E7" s="38"/>
      <c r="F7" s="38"/>
    </row>
  </sheetData>
  <mergeCells count="3">
    <mergeCell ref="A2:F2"/>
    <mergeCell ref="A3:F3"/>
    <mergeCell ref="A7: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495"/>
  <sheetViews>
    <sheetView topLeftCell="A21" workbookViewId="0">
      <selection activeCell="E16" sqref="E16"/>
    </sheetView>
  </sheetViews>
  <sheetFormatPr defaultColWidth="8" defaultRowHeight="12"/>
  <cols>
    <col min="1" max="1" width="25.3796296296296" style="12"/>
    <col min="2" max="2" width="23.75" style="12" customWidth="1"/>
    <col min="3" max="5" width="20.6296296296296" style="12" customWidth="1"/>
    <col min="6" max="6" width="14.3796296296296" style="12" customWidth="1"/>
    <col min="7" max="7" width="20.6296296296296" style="12" customWidth="1"/>
    <col min="8" max="9" width="13.3796296296296" style="12" customWidth="1"/>
    <col min="10" max="10" width="15.5" style="12" customWidth="1"/>
    <col min="11" max="16384" width="8" style="12"/>
  </cols>
  <sheetData>
    <row r="2" ht="39" customHeight="1" spans="1:10">
      <c r="A2" s="13" t="s">
        <v>3413</v>
      </c>
      <c r="B2" s="13"/>
      <c r="C2" s="13"/>
      <c r="D2" s="13"/>
      <c r="E2" s="13"/>
      <c r="F2" s="13"/>
      <c r="G2" s="13"/>
      <c r="H2" s="13"/>
      <c r="I2" s="13"/>
      <c r="J2" s="13"/>
    </row>
    <row r="3" ht="23.1" customHeight="1" spans="1:1">
      <c r="A3" s="14"/>
    </row>
    <row r="4" s="11" customFormat="1" ht="44.25" customHeight="1" spans="1:10">
      <c r="A4" s="15" t="s">
        <v>3414</v>
      </c>
      <c r="B4" s="15" t="s">
        <v>3415</v>
      </c>
      <c r="C4" s="15" t="s">
        <v>3416</v>
      </c>
      <c r="D4" s="15" t="s">
        <v>3417</v>
      </c>
      <c r="E4" s="15" t="s">
        <v>3418</v>
      </c>
      <c r="F4" s="15" t="s">
        <v>3419</v>
      </c>
      <c r="G4" s="15" t="s">
        <v>3420</v>
      </c>
      <c r="H4" s="15" t="s">
        <v>3421</v>
      </c>
      <c r="I4" s="15" t="s">
        <v>3422</v>
      </c>
      <c r="J4" s="15" t="s">
        <v>3423</v>
      </c>
    </row>
    <row r="5" ht="17.4" spans="1:10">
      <c r="A5" s="16">
        <v>1</v>
      </c>
      <c r="B5" s="16">
        <v>2</v>
      </c>
      <c r="C5" s="16">
        <v>3</v>
      </c>
      <c r="D5" s="16">
        <v>4</v>
      </c>
      <c r="E5" s="16">
        <v>5</v>
      </c>
      <c r="F5" s="16">
        <v>6</v>
      </c>
      <c r="G5" s="16">
        <v>7</v>
      </c>
      <c r="H5" s="16">
        <v>8</v>
      </c>
      <c r="I5" s="16">
        <v>9</v>
      </c>
      <c r="J5" s="16">
        <v>10</v>
      </c>
    </row>
    <row r="6" ht="35.1" customHeight="1" spans="1:10">
      <c r="A6" s="17" t="s">
        <v>3424</v>
      </c>
      <c r="B6" s="17"/>
      <c r="C6" s="17"/>
      <c r="D6" s="17"/>
      <c r="E6" s="16"/>
      <c r="F6" s="16"/>
      <c r="G6" s="16"/>
      <c r="H6" s="16"/>
      <c r="I6" s="16"/>
      <c r="J6" s="16"/>
    </row>
    <row r="7" ht="35.1" customHeight="1" spans="1:10">
      <c r="A7" s="18" t="s">
        <v>3425</v>
      </c>
      <c r="B7" s="19" t="s">
        <v>3426</v>
      </c>
      <c r="C7" s="19" t="s">
        <v>3427</v>
      </c>
      <c r="D7" s="19" t="s">
        <v>3428</v>
      </c>
      <c r="E7" s="20" t="s">
        <v>3429</v>
      </c>
      <c r="F7" s="16"/>
      <c r="G7" s="20" t="s">
        <v>3430</v>
      </c>
      <c r="H7" s="19" t="s">
        <v>3431</v>
      </c>
      <c r="I7" s="19" t="s">
        <v>3432</v>
      </c>
      <c r="J7" s="20" t="s">
        <v>3433</v>
      </c>
    </row>
    <row r="8" ht="44" customHeight="1" spans="1:10">
      <c r="A8" s="18" t="s">
        <v>3425</v>
      </c>
      <c r="B8" s="19" t="s">
        <v>3426</v>
      </c>
      <c r="C8" s="19" t="s">
        <v>3434</v>
      </c>
      <c r="D8" s="19" t="s">
        <v>3435</v>
      </c>
      <c r="E8" s="20" t="s">
        <v>3436</v>
      </c>
      <c r="F8" s="16"/>
      <c r="G8" s="20" t="s">
        <v>3430</v>
      </c>
      <c r="H8" s="19" t="s">
        <v>3431</v>
      </c>
      <c r="I8" s="19" t="s">
        <v>3437</v>
      </c>
      <c r="J8" s="20" t="s">
        <v>3438</v>
      </c>
    </row>
    <row r="9" customFormat="1" ht="47" customHeight="1" spans="1:10">
      <c r="A9" s="18" t="s">
        <v>3425</v>
      </c>
      <c r="B9" s="19" t="s">
        <v>3426</v>
      </c>
      <c r="C9" s="19" t="s">
        <v>3439</v>
      </c>
      <c r="D9" s="19" t="s">
        <v>3440</v>
      </c>
      <c r="E9" s="20" t="s">
        <v>3441</v>
      </c>
      <c r="F9" s="16"/>
      <c r="G9" s="20" t="s">
        <v>3430</v>
      </c>
      <c r="H9" s="19" t="s">
        <v>3431</v>
      </c>
      <c r="I9" s="19" t="s">
        <v>3437</v>
      </c>
      <c r="J9" s="20" t="s">
        <v>3442</v>
      </c>
    </row>
    <row r="10" customFormat="1" ht="35.1" customHeight="1" spans="1:10">
      <c r="A10" s="21" t="s">
        <v>3443</v>
      </c>
      <c r="B10" s="21"/>
      <c r="C10" s="21"/>
      <c r="D10" s="21"/>
      <c r="E10" s="16"/>
      <c r="F10" s="16"/>
      <c r="G10" s="16"/>
      <c r="H10" s="16"/>
      <c r="I10" s="16"/>
      <c r="J10" s="16"/>
    </row>
    <row r="11" customFormat="1" ht="35.1" customHeight="1" spans="1:10">
      <c r="A11" s="18" t="s">
        <v>3444</v>
      </c>
      <c r="B11" s="19" t="s">
        <v>3445</v>
      </c>
      <c r="C11" s="19" t="s">
        <v>3427</v>
      </c>
      <c r="D11" s="19" t="s">
        <v>3428</v>
      </c>
      <c r="E11" s="20" t="s">
        <v>3446</v>
      </c>
      <c r="F11" s="19" t="s">
        <v>3447</v>
      </c>
      <c r="G11" s="20" t="s">
        <v>3448</v>
      </c>
      <c r="H11" s="19" t="s">
        <v>3449</v>
      </c>
      <c r="I11" s="19" t="s">
        <v>3432</v>
      </c>
      <c r="J11" s="20" t="s">
        <v>3450</v>
      </c>
    </row>
    <row r="12" customFormat="1" ht="35.1" customHeight="1" spans="1:10">
      <c r="A12" s="18" t="s">
        <v>3444</v>
      </c>
      <c r="B12" s="19" t="s">
        <v>3445</v>
      </c>
      <c r="C12" s="19" t="s">
        <v>3434</v>
      </c>
      <c r="D12" s="19" t="s">
        <v>3451</v>
      </c>
      <c r="E12" s="20" t="s">
        <v>3452</v>
      </c>
      <c r="F12" s="19" t="s">
        <v>3447</v>
      </c>
      <c r="G12" s="20" t="s">
        <v>3453</v>
      </c>
      <c r="H12" s="19" t="s">
        <v>3454</v>
      </c>
      <c r="I12" s="19" t="s">
        <v>3437</v>
      </c>
      <c r="J12" s="20" t="s">
        <v>3455</v>
      </c>
    </row>
    <row r="13" customFormat="1" ht="35.1" customHeight="1" spans="1:10">
      <c r="A13" s="18" t="s">
        <v>3444</v>
      </c>
      <c r="B13" s="19" t="s">
        <v>3445</v>
      </c>
      <c r="C13" s="19" t="s">
        <v>3439</v>
      </c>
      <c r="D13" s="19" t="s">
        <v>3440</v>
      </c>
      <c r="E13" s="20" t="s">
        <v>3456</v>
      </c>
      <c r="F13" s="19" t="s">
        <v>3447</v>
      </c>
      <c r="G13" s="20" t="s">
        <v>3453</v>
      </c>
      <c r="H13" s="19" t="s">
        <v>3457</v>
      </c>
      <c r="I13" s="19" t="s">
        <v>3432</v>
      </c>
      <c r="J13" s="20" t="s">
        <v>3458</v>
      </c>
    </row>
    <row r="14" customFormat="1" ht="35.1" customHeight="1" spans="1:10">
      <c r="A14" s="21" t="s">
        <v>3459</v>
      </c>
      <c r="B14" s="21"/>
      <c r="C14" s="21"/>
      <c r="D14" s="21"/>
      <c r="E14" s="16"/>
      <c r="F14" s="16"/>
      <c r="G14" s="16"/>
      <c r="H14" s="16"/>
      <c r="I14" s="16"/>
      <c r="J14" s="16"/>
    </row>
    <row r="15" customFormat="1" ht="35.1" customHeight="1" spans="1:10">
      <c r="A15" s="18" t="s">
        <v>3460</v>
      </c>
      <c r="B15" s="19" t="s">
        <v>3461</v>
      </c>
      <c r="C15" s="19" t="s">
        <v>3427</v>
      </c>
      <c r="D15" s="19" t="s">
        <v>3428</v>
      </c>
      <c r="E15" s="20" t="s">
        <v>3462</v>
      </c>
      <c r="F15" s="19" t="s">
        <v>3447</v>
      </c>
      <c r="G15" s="20" t="s">
        <v>3463</v>
      </c>
      <c r="H15" s="19" t="s">
        <v>3464</v>
      </c>
      <c r="I15" s="19" t="s">
        <v>3432</v>
      </c>
      <c r="J15" s="20" t="s">
        <v>3465</v>
      </c>
    </row>
    <row r="16" customFormat="1" ht="35.1" customHeight="1" spans="1:10">
      <c r="A16" s="18" t="s">
        <v>3460</v>
      </c>
      <c r="B16" s="19" t="s">
        <v>3461</v>
      </c>
      <c r="C16" s="19" t="s">
        <v>3427</v>
      </c>
      <c r="D16" s="19" t="s">
        <v>3428</v>
      </c>
      <c r="E16" s="20" t="s">
        <v>3466</v>
      </c>
      <c r="F16" s="19" t="s">
        <v>3447</v>
      </c>
      <c r="G16" s="20" t="s">
        <v>3467</v>
      </c>
      <c r="H16" s="19" t="s">
        <v>3468</v>
      </c>
      <c r="I16" s="19" t="s">
        <v>3432</v>
      </c>
      <c r="J16" s="20" t="s">
        <v>3469</v>
      </c>
    </row>
    <row r="17" customFormat="1" ht="35.1" customHeight="1" spans="1:10">
      <c r="A17" s="18" t="s">
        <v>3460</v>
      </c>
      <c r="B17" s="19" t="s">
        <v>3461</v>
      </c>
      <c r="C17" s="19" t="s">
        <v>3427</v>
      </c>
      <c r="D17" s="19" t="s">
        <v>3470</v>
      </c>
      <c r="E17" s="20" t="s">
        <v>3471</v>
      </c>
      <c r="F17" s="19" t="s">
        <v>3447</v>
      </c>
      <c r="G17" s="20" t="s">
        <v>3472</v>
      </c>
      <c r="H17" s="19" t="s">
        <v>3431</v>
      </c>
      <c r="I17" s="19" t="s">
        <v>3432</v>
      </c>
      <c r="J17" s="20" t="s">
        <v>3473</v>
      </c>
    </row>
    <row r="18" customFormat="1" ht="35.1" customHeight="1" spans="1:10">
      <c r="A18" s="18" t="s">
        <v>3460</v>
      </c>
      <c r="B18" s="19" t="s">
        <v>3461</v>
      </c>
      <c r="C18" s="19" t="s">
        <v>3427</v>
      </c>
      <c r="D18" s="19" t="s">
        <v>3470</v>
      </c>
      <c r="E18" s="20" t="s">
        <v>3474</v>
      </c>
      <c r="F18" s="19" t="s">
        <v>3447</v>
      </c>
      <c r="G18" s="20" t="s">
        <v>3472</v>
      </c>
      <c r="H18" s="19" t="s">
        <v>3431</v>
      </c>
      <c r="I18" s="19" t="s">
        <v>3432</v>
      </c>
      <c r="J18" s="20" t="s">
        <v>3475</v>
      </c>
    </row>
    <row r="19" customFormat="1" ht="35.1" customHeight="1" spans="1:10">
      <c r="A19" s="18" t="s">
        <v>3460</v>
      </c>
      <c r="B19" s="19" t="s">
        <v>3461</v>
      </c>
      <c r="C19" s="19" t="s">
        <v>3427</v>
      </c>
      <c r="D19" s="19" t="s">
        <v>3470</v>
      </c>
      <c r="E19" s="20" t="s">
        <v>3476</v>
      </c>
      <c r="F19" s="19" t="s">
        <v>3447</v>
      </c>
      <c r="G19" s="20" t="s">
        <v>3472</v>
      </c>
      <c r="H19" s="19" t="s">
        <v>3431</v>
      </c>
      <c r="I19" s="19" t="s">
        <v>3432</v>
      </c>
      <c r="J19" s="20" t="s">
        <v>3477</v>
      </c>
    </row>
    <row r="20" customFormat="1" ht="35.1" customHeight="1" spans="1:10">
      <c r="A20" s="18" t="s">
        <v>3460</v>
      </c>
      <c r="B20" s="19" t="s">
        <v>3461</v>
      </c>
      <c r="C20" s="19" t="s">
        <v>3427</v>
      </c>
      <c r="D20" s="19" t="s">
        <v>3470</v>
      </c>
      <c r="E20" s="20" t="s">
        <v>3478</v>
      </c>
      <c r="F20" s="19" t="s">
        <v>3447</v>
      </c>
      <c r="G20" s="20" t="s">
        <v>3472</v>
      </c>
      <c r="H20" s="19" t="s">
        <v>3431</v>
      </c>
      <c r="I20" s="19" t="s">
        <v>3432</v>
      </c>
      <c r="J20" s="20" t="s">
        <v>3479</v>
      </c>
    </row>
    <row r="21" customFormat="1" ht="35.1" customHeight="1" spans="1:10">
      <c r="A21" s="18" t="s">
        <v>3460</v>
      </c>
      <c r="B21" s="19" t="s">
        <v>3461</v>
      </c>
      <c r="C21" s="19" t="s">
        <v>3427</v>
      </c>
      <c r="D21" s="19" t="s">
        <v>3480</v>
      </c>
      <c r="E21" s="20" t="s">
        <v>3481</v>
      </c>
      <c r="F21" s="19" t="s">
        <v>3447</v>
      </c>
      <c r="G21" s="20" t="s">
        <v>3472</v>
      </c>
      <c r="H21" s="19" t="s">
        <v>3431</v>
      </c>
      <c r="I21" s="19" t="s">
        <v>3432</v>
      </c>
      <c r="J21" s="20" t="s">
        <v>3482</v>
      </c>
    </row>
    <row r="22" customFormat="1" ht="35.1" customHeight="1" spans="1:10">
      <c r="A22" s="18" t="s">
        <v>3460</v>
      </c>
      <c r="B22" s="19" t="s">
        <v>3461</v>
      </c>
      <c r="C22" s="19" t="s">
        <v>3427</v>
      </c>
      <c r="D22" s="19" t="s">
        <v>3480</v>
      </c>
      <c r="E22" s="20" t="s">
        <v>3483</v>
      </c>
      <c r="F22" s="19" t="s">
        <v>3447</v>
      </c>
      <c r="G22" s="20" t="s">
        <v>3484</v>
      </c>
      <c r="H22" s="19" t="s">
        <v>3485</v>
      </c>
      <c r="I22" s="19" t="s">
        <v>3432</v>
      </c>
      <c r="J22" s="20" t="s">
        <v>3486</v>
      </c>
    </row>
    <row r="23" customFormat="1" ht="35.1" customHeight="1" spans="1:10">
      <c r="A23" s="18" t="s">
        <v>3460</v>
      </c>
      <c r="B23" s="19" t="s">
        <v>3461</v>
      </c>
      <c r="C23" s="19" t="s">
        <v>3434</v>
      </c>
      <c r="D23" s="19" t="s">
        <v>3435</v>
      </c>
      <c r="E23" s="20" t="s">
        <v>3487</v>
      </c>
      <c r="F23" s="19" t="s">
        <v>3447</v>
      </c>
      <c r="G23" s="20" t="s">
        <v>3472</v>
      </c>
      <c r="H23" s="19" t="s">
        <v>3431</v>
      </c>
      <c r="I23" s="19" t="s">
        <v>3432</v>
      </c>
      <c r="J23" s="20" t="s">
        <v>3488</v>
      </c>
    </row>
    <row r="24" customFormat="1" ht="35.1" customHeight="1" spans="1:10">
      <c r="A24" s="18" t="s">
        <v>3460</v>
      </c>
      <c r="B24" s="19" t="s">
        <v>3461</v>
      </c>
      <c r="C24" s="19" t="s">
        <v>3434</v>
      </c>
      <c r="D24" s="19" t="s">
        <v>3435</v>
      </c>
      <c r="E24" s="20" t="s">
        <v>3489</v>
      </c>
      <c r="F24" s="19" t="s">
        <v>3447</v>
      </c>
      <c r="G24" s="20" t="s">
        <v>3472</v>
      </c>
      <c r="H24" s="19" t="s">
        <v>3431</v>
      </c>
      <c r="I24" s="19" t="s">
        <v>3432</v>
      </c>
      <c r="J24" s="20" t="s">
        <v>3490</v>
      </c>
    </row>
    <row r="25" customFormat="1" ht="35.1" customHeight="1" spans="1:10">
      <c r="A25" s="18" t="s">
        <v>3460</v>
      </c>
      <c r="B25" s="19" t="s">
        <v>3461</v>
      </c>
      <c r="C25" s="19" t="s">
        <v>3439</v>
      </c>
      <c r="D25" s="19" t="s">
        <v>3440</v>
      </c>
      <c r="E25" s="20" t="s">
        <v>3491</v>
      </c>
      <c r="F25" s="19" t="s">
        <v>3447</v>
      </c>
      <c r="G25" s="20" t="s">
        <v>3492</v>
      </c>
      <c r="H25" s="19" t="s">
        <v>3431</v>
      </c>
      <c r="I25" s="19" t="s">
        <v>3432</v>
      </c>
      <c r="J25" s="20" t="s">
        <v>3493</v>
      </c>
    </row>
    <row r="26" customFormat="1" ht="35.1" customHeight="1" spans="1:10">
      <c r="A26" s="18" t="s">
        <v>3494</v>
      </c>
      <c r="B26" s="19" t="s">
        <v>3461</v>
      </c>
      <c r="C26" s="19" t="s">
        <v>3427</v>
      </c>
      <c r="D26" s="19" t="s">
        <v>3428</v>
      </c>
      <c r="E26" s="20" t="s">
        <v>3462</v>
      </c>
      <c r="F26" s="19" t="s">
        <v>3447</v>
      </c>
      <c r="G26" s="20" t="s">
        <v>3463</v>
      </c>
      <c r="H26" s="19" t="s">
        <v>3464</v>
      </c>
      <c r="I26" s="19" t="s">
        <v>3432</v>
      </c>
      <c r="J26" s="20" t="s">
        <v>3465</v>
      </c>
    </row>
    <row r="27" customFormat="1" ht="35.1" customHeight="1" spans="1:10">
      <c r="A27" s="18" t="s">
        <v>3494</v>
      </c>
      <c r="B27" s="19" t="s">
        <v>3461</v>
      </c>
      <c r="C27" s="19" t="s">
        <v>3427</v>
      </c>
      <c r="D27" s="19" t="s">
        <v>3428</v>
      </c>
      <c r="E27" s="20" t="s">
        <v>3466</v>
      </c>
      <c r="F27" s="19" t="s">
        <v>3447</v>
      </c>
      <c r="G27" s="20" t="s">
        <v>3467</v>
      </c>
      <c r="H27" s="19" t="s">
        <v>3468</v>
      </c>
      <c r="I27" s="19" t="s">
        <v>3432</v>
      </c>
      <c r="J27" s="20" t="s">
        <v>3469</v>
      </c>
    </row>
    <row r="28" customFormat="1" ht="35.1" customHeight="1" spans="1:10">
      <c r="A28" s="18" t="s">
        <v>3494</v>
      </c>
      <c r="B28" s="19" t="s">
        <v>3461</v>
      </c>
      <c r="C28" s="19" t="s">
        <v>3427</v>
      </c>
      <c r="D28" s="19" t="s">
        <v>3470</v>
      </c>
      <c r="E28" s="20" t="s">
        <v>3471</v>
      </c>
      <c r="F28" s="19" t="s">
        <v>3447</v>
      </c>
      <c r="G28" s="20" t="s">
        <v>3472</v>
      </c>
      <c r="H28" s="19" t="s">
        <v>3431</v>
      </c>
      <c r="I28" s="19" t="s">
        <v>3432</v>
      </c>
      <c r="J28" s="20" t="s">
        <v>3473</v>
      </c>
    </row>
    <row r="29" customFormat="1" ht="35.1" customHeight="1" spans="1:10">
      <c r="A29" s="18" t="s">
        <v>3494</v>
      </c>
      <c r="B29" s="19" t="s">
        <v>3461</v>
      </c>
      <c r="C29" s="19" t="s">
        <v>3427</v>
      </c>
      <c r="D29" s="19" t="s">
        <v>3470</v>
      </c>
      <c r="E29" s="20" t="s">
        <v>3474</v>
      </c>
      <c r="F29" s="19" t="s">
        <v>3447</v>
      </c>
      <c r="G29" s="20" t="s">
        <v>3472</v>
      </c>
      <c r="H29" s="19" t="s">
        <v>3431</v>
      </c>
      <c r="I29" s="19" t="s">
        <v>3432</v>
      </c>
      <c r="J29" s="20" t="s">
        <v>3475</v>
      </c>
    </row>
    <row r="30" customFormat="1" ht="35.1" customHeight="1" spans="1:10">
      <c r="A30" s="18" t="s">
        <v>3494</v>
      </c>
      <c r="B30" s="19" t="s">
        <v>3461</v>
      </c>
      <c r="C30" s="19" t="s">
        <v>3427</v>
      </c>
      <c r="D30" s="19" t="s">
        <v>3470</v>
      </c>
      <c r="E30" s="20" t="s">
        <v>3476</v>
      </c>
      <c r="F30" s="19" t="s">
        <v>3447</v>
      </c>
      <c r="G30" s="20" t="s">
        <v>3472</v>
      </c>
      <c r="H30" s="19" t="s">
        <v>3431</v>
      </c>
      <c r="I30" s="19" t="s">
        <v>3432</v>
      </c>
      <c r="J30" s="20" t="s">
        <v>3477</v>
      </c>
    </row>
    <row r="31" customFormat="1" ht="35.1" customHeight="1" spans="1:10">
      <c r="A31" s="18" t="s">
        <v>3494</v>
      </c>
      <c r="B31" s="19" t="s">
        <v>3461</v>
      </c>
      <c r="C31" s="19" t="s">
        <v>3427</v>
      </c>
      <c r="D31" s="19" t="s">
        <v>3470</v>
      </c>
      <c r="E31" s="20" t="s">
        <v>3478</v>
      </c>
      <c r="F31" s="19" t="s">
        <v>3447</v>
      </c>
      <c r="G31" s="20" t="s">
        <v>3472</v>
      </c>
      <c r="H31" s="19" t="s">
        <v>3431</v>
      </c>
      <c r="I31" s="19" t="s">
        <v>3432</v>
      </c>
      <c r="J31" s="20" t="s">
        <v>3479</v>
      </c>
    </row>
    <row r="32" customFormat="1" ht="35.1" customHeight="1" spans="1:10">
      <c r="A32" s="18" t="s">
        <v>3494</v>
      </c>
      <c r="B32" s="19" t="s">
        <v>3461</v>
      </c>
      <c r="C32" s="19" t="s">
        <v>3427</v>
      </c>
      <c r="D32" s="19" t="s">
        <v>3480</v>
      </c>
      <c r="E32" s="20" t="s">
        <v>3481</v>
      </c>
      <c r="F32" s="19" t="s">
        <v>3447</v>
      </c>
      <c r="G32" s="20" t="s">
        <v>3472</v>
      </c>
      <c r="H32" s="19" t="s">
        <v>3431</v>
      </c>
      <c r="I32" s="19" t="s">
        <v>3432</v>
      </c>
      <c r="J32" s="20" t="s">
        <v>3482</v>
      </c>
    </row>
    <row r="33" customFormat="1" ht="35.1" customHeight="1" spans="1:10">
      <c r="A33" s="18" t="s">
        <v>3494</v>
      </c>
      <c r="B33" s="19" t="s">
        <v>3461</v>
      </c>
      <c r="C33" s="19" t="s">
        <v>3427</v>
      </c>
      <c r="D33" s="19" t="s">
        <v>3480</v>
      </c>
      <c r="E33" s="20" t="s">
        <v>3483</v>
      </c>
      <c r="F33" s="19" t="s">
        <v>3447</v>
      </c>
      <c r="G33" s="20" t="s">
        <v>3484</v>
      </c>
      <c r="H33" s="19" t="s">
        <v>3485</v>
      </c>
      <c r="I33" s="19" t="s">
        <v>3432</v>
      </c>
      <c r="J33" s="20" t="s">
        <v>3486</v>
      </c>
    </row>
    <row r="34" customFormat="1" ht="35.1" customHeight="1" spans="1:10">
      <c r="A34" s="18" t="s">
        <v>3494</v>
      </c>
      <c r="B34" s="19" t="s">
        <v>3461</v>
      </c>
      <c r="C34" s="19" t="s">
        <v>3434</v>
      </c>
      <c r="D34" s="19" t="s">
        <v>3435</v>
      </c>
      <c r="E34" s="20" t="s">
        <v>3487</v>
      </c>
      <c r="F34" s="19" t="s">
        <v>3447</v>
      </c>
      <c r="G34" s="20" t="s">
        <v>3472</v>
      </c>
      <c r="H34" s="19" t="s">
        <v>3431</v>
      </c>
      <c r="I34" s="19" t="s">
        <v>3432</v>
      </c>
      <c r="J34" s="20" t="s">
        <v>3488</v>
      </c>
    </row>
    <row r="35" customFormat="1" ht="35.1" customHeight="1" spans="1:10">
      <c r="A35" s="18" t="s">
        <v>3494</v>
      </c>
      <c r="B35" s="19" t="s">
        <v>3461</v>
      </c>
      <c r="C35" s="19" t="s">
        <v>3434</v>
      </c>
      <c r="D35" s="19" t="s">
        <v>3435</v>
      </c>
      <c r="E35" s="20" t="s">
        <v>3489</v>
      </c>
      <c r="F35" s="19" t="s">
        <v>3447</v>
      </c>
      <c r="G35" s="20" t="s">
        <v>3472</v>
      </c>
      <c r="H35" s="19" t="s">
        <v>3431</v>
      </c>
      <c r="I35" s="19" t="s">
        <v>3432</v>
      </c>
      <c r="J35" s="20" t="s">
        <v>3490</v>
      </c>
    </row>
    <row r="36" customFormat="1" ht="35.1" customHeight="1" spans="1:10">
      <c r="A36" s="18" t="s">
        <v>3494</v>
      </c>
      <c r="B36" s="19" t="s">
        <v>3461</v>
      </c>
      <c r="C36" s="19" t="s">
        <v>3439</v>
      </c>
      <c r="D36" s="19" t="s">
        <v>3440</v>
      </c>
      <c r="E36" s="20" t="s">
        <v>3491</v>
      </c>
      <c r="F36" s="19" t="s">
        <v>3447</v>
      </c>
      <c r="G36" s="20" t="s">
        <v>3492</v>
      </c>
      <c r="H36" s="19" t="s">
        <v>3431</v>
      </c>
      <c r="I36" s="19" t="s">
        <v>3432</v>
      </c>
      <c r="J36" s="20" t="s">
        <v>3493</v>
      </c>
    </row>
    <row r="37" customFormat="1" ht="35.1" customHeight="1" spans="1:10">
      <c r="A37" s="18" t="s">
        <v>3495</v>
      </c>
      <c r="B37" s="19" t="s">
        <v>3496</v>
      </c>
      <c r="C37" s="19" t="s">
        <v>3427</v>
      </c>
      <c r="D37" s="19" t="s">
        <v>3428</v>
      </c>
      <c r="E37" s="20" t="s">
        <v>3497</v>
      </c>
      <c r="F37" s="19" t="s">
        <v>3447</v>
      </c>
      <c r="G37" s="20" t="s">
        <v>3498</v>
      </c>
      <c r="H37" s="19" t="s">
        <v>3499</v>
      </c>
      <c r="I37" s="19" t="s">
        <v>3437</v>
      </c>
      <c r="J37" s="20" t="s">
        <v>3497</v>
      </c>
    </row>
    <row r="38" customFormat="1" ht="35.1" customHeight="1" spans="1:10">
      <c r="A38" s="18" t="s">
        <v>3495</v>
      </c>
      <c r="B38" s="19" t="s">
        <v>3496</v>
      </c>
      <c r="C38" s="19" t="s">
        <v>3427</v>
      </c>
      <c r="D38" s="19" t="s">
        <v>3428</v>
      </c>
      <c r="E38" s="20" t="s">
        <v>3500</v>
      </c>
      <c r="F38" s="19" t="s">
        <v>3501</v>
      </c>
      <c r="G38" s="20" t="s">
        <v>3502</v>
      </c>
      <c r="H38" s="19" t="s">
        <v>3503</v>
      </c>
      <c r="I38" s="19" t="s">
        <v>3432</v>
      </c>
      <c r="J38" s="20" t="s">
        <v>3500</v>
      </c>
    </row>
    <row r="39" customFormat="1" ht="35.1" customHeight="1" spans="1:10">
      <c r="A39" s="18" t="s">
        <v>3495</v>
      </c>
      <c r="B39" s="19" t="s">
        <v>3496</v>
      </c>
      <c r="C39" s="19" t="s">
        <v>3427</v>
      </c>
      <c r="D39" s="19" t="s">
        <v>3428</v>
      </c>
      <c r="E39" s="20" t="s">
        <v>3504</v>
      </c>
      <c r="F39" s="19" t="s">
        <v>3501</v>
      </c>
      <c r="G39" s="20" t="s">
        <v>3505</v>
      </c>
      <c r="H39" s="19" t="s">
        <v>3506</v>
      </c>
      <c r="I39" s="19" t="s">
        <v>3432</v>
      </c>
      <c r="J39" s="20" t="s">
        <v>3504</v>
      </c>
    </row>
    <row r="40" customFormat="1" ht="35.1" customHeight="1" spans="1:10">
      <c r="A40" s="18" t="s">
        <v>3495</v>
      </c>
      <c r="B40" s="19" t="s">
        <v>3496</v>
      </c>
      <c r="C40" s="19" t="s">
        <v>3427</v>
      </c>
      <c r="D40" s="19" t="s">
        <v>3428</v>
      </c>
      <c r="E40" s="20" t="s">
        <v>3507</v>
      </c>
      <c r="F40" s="19" t="s">
        <v>3501</v>
      </c>
      <c r="G40" s="20" t="s">
        <v>3502</v>
      </c>
      <c r="H40" s="19" t="s">
        <v>3503</v>
      </c>
      <c r="I40" s="19" t="s">
        <v>3432</v>
      </c>
      <c r="J40" s="20" t="s">
        <v>3507</v>
      </c>
    </row>
    <row r="41" customFormat="1" ht="35.1" customHeight="1" spans="1:10">
      <c r="A41" s="18" t="s">
        <v>3495</v>
      </c>
      <c r="B41" s="19" t="s">
        <v>3496</v>
      </c>
      <c r="C41" s="19" t="s">
        <v>3427</v>
      </c>
      <c r="D41" s="19" t="s">
        <v>3428</v>
      </c>
      <c r="E41" s="20" t="s">
        <v>3508</v>
      </c>
      <c r="F41" s="19" t="s">
        <v>3509</v>
      </c>
      <c r="G41" s="20" t="s">
        <v>3502</v>
      </c>
      <c r="H41" s="19" t="s">
        <v>3503</v>
      </c>
      <c r="I41" s="19" t="s">
        <v>3432</v>
      </c>
      <c r="J41" s="20" t="s">
        <v>3508</v>
      </c>
    </row>
    <row r="42" customFormat="1" ht="35.1" customHeight="1" spans="1:10">
      <c r="A42" s="18" t="s">
        <v>3495</v>
      </c>
      <c r="B42" s="19" t="s">
        <v>3496</v>
      </c>
      <c r="C42" s="19" t="s">
        <v>3427</v>
      </c>
      <c r="D42" s="19" t="s">
        <v>3480</v>
      </c>
      <c r="E42" s="20" t="s">
        <v>3510</v>
      </c>
      <c r="F42" s="19" t="s">
        <v>3501</v>
      </c>
      <c r="G42" s="20" t="s">
        <v>3511</v>
      </c>
      <c r="H42" s="19" t="s">
        <v>3431</v>
      </c>
      <c r="I42" s="19" t="s">
        <v>3432</v>
      </c>
      <c r="J42" s="20" t="s">
        <v>3510</v>
      </c>
    </row>
    <row r="43" customFormat="1" ht="35.1" customHeight="1" spans="1:10">
      <c r="A43" s="18" t="s">
        <v>3495</v>
      </c>
      <c r="B43" s="19" t="s">
        <v>3496</v>
      </c>
      <c r="C43" s="19" t="s">
        <v>3427</v>
      </c>
      <c r="D43" s="19" t="s">
        <v>3480</v>
      </c>
      <c r="E43" s="20" t="s">
        <v>3512</v>
      </c>
      <c r="F43" s="19" t="s">
        <v>3447</v>
      </c>
      <c r="G43" s="20" t="s">
        <v>3513</v>
      </c>
      <c r="H43" s="19" t="s">
        <v>3431</v>
      </c>
      <c r="I43" s="19" t="s">
        <v>3432</v>
      </c>
      <c r="J43" s="20" t="s">
        <v>3512</v>
      </c>
    </row>
    <row r="44" customFormat="1" ht="35.1" customHeight="1" spans="1:10">
      <c r="A44" s="18" t="s">
        <v>3495</v>
      </c>
      <c r="B44" s="19" t="s">
        <v>3496</v>
      </c>
      <c r="C44" s="19" t="s">
        <v>3434</v>
      </c>
      <c r="D44" s="19" t="s">
        <v>3451</v>
      </c>
      <c r="E44" s="20" t="s">
        <v>3514</v>
      </c>
      <c r="F44" s="19" t="s">
        <v>3447</v>
      </c>
      <c r="G44" s="20" t="s">
        <v>3515</v>
      </c>
      <c r="H44" s="19" t="s">
        <v>3516</v>
      </c>
      <c r="I44" s="19" t="s">
        <v>3432</v>
      </c>
      <c r="J44" s="20" t="s">
        <v>3514</v>
      </c>
    </row>
    <row r="45" customFormat="1" ht="35.1" customHeight="1" spans="1:10">
      <c r="A45" s="18" t="s">
        <v>3495</v>
      </c>
      <c r="B45" s="19" t="s">
        <v>3496</v>
      </c>
      <c r="C45" s="19" t="s">
        <v>3434</v>
      </c>
      <c r="D45" s="19" t="s">
        <v>3451</v>
      </c>
      <c r="E45" s="20" t="s">
        <v>3517</v>
      </c>
      <c r="F45" s="19" t="s">
        <v>3447</v>
      </c>
      <c r="G45" s="20" t="s">
        <v>3518</v>
      </c>
      <c r="H45" s="19" t="s">
        <v>3499</v>
      </c>
      <c r="I45" s="19" t="s">
        <v>3437</v>
      </c>
      <c r="J45" s="20" t="s">
        <v>3517</v>
      </c>
    </row>
    <row r="46" customFormat="1" ht="35.1" customHeight="1" spans="1:10">
      <c r="A46" s="18" t="s">
        <v>3495</v>
      </c>
      <c r="B46" s="19" t="s">
        <v>3496</v>
      </c>
      <c r="C46" s="19" t="s">
        <v>3434</v>
      </c>
      <c r="D46" s="19" t="s">
        <v>3451</v>
      </c>
      <c r="E46" s="20" t="s">
        <v>3519</v>
      </c>
      <c r="F46" s="19" t="s">
        <v>3447</v>
      </c>
      <c r="G46" s="20" t="s">
        <v>3520</v>
      </c>
      <c r="H46" s="19" t="s">
        <v>3499</v>
      </c>
      <c r="I46" s="19" t="s">
        <v>3437</v>
      </c>
      <c r="J46" s="20" t="s">
        <v>3519</v>
      </c>
    </row>
    <row r="47" customFormat="1" ht="35.1" customHeight="1" spans="1:10">
      <c r="A47" s="18" t="s">
        <v>3495</v>
      </c>
      <c r="B47" s="19" t="s">
        <v>3496</v>
      </c>
      <c r="C47" s="19" t="s">
        <v>3434</v>
      </c>
      <c r="D47" s="19" t="s">
        <v>3451</v>
      </c>
      <c r="E47" s="20" t="s">
        <v>3521</v>
      </c>
      <c r="F47" s="19" t="s">
        <v>3501</v>
      </c>
      <c r="G47" s="20" t="s">
        <v>3520</v>
      </c>
      <c r="H47" s="19" t="s">
        <v>3499</v>
      </c>
      <c r="I47" s="19" t="s">
        <v>3437</v>
      </c>
      <c r="J47" s="20" t="s">
        <v>3521</v>
      </c>
    </row>
    <row r="48" customFormat="1" ht="35.1" customHeight="1" spans="1:10">
      <c r="A48" s="18" t="s">
        <v>3495</v>
      </c>
      <c r="B48" s="19" t="s">
        <v>3496</v>
      </c>
      <c r="C48" s="19" t="s">
        <v>3434</v>
      </c>
      <c r="D48" s="19" t="s">
        <v>3435</v>
      </c>
      <c r="E48" s="20" t="s">
        <v>3522</v>
      </c>
      <c r="F48" s="19" t="s">
        <v>3501</v>
      </c>
      <c r="G48" s="20" t="s">
        <v>3523</v>
      </c>
      <c r="H48" s="19" t="s">
        <v>3524</v>
      </c>
      <c r="I48" s="19" t="s">
        <v>3432</v>
      </c>
      <c r="J48" s="20" t="s">
        <v>3522</v>
      </c>
    </row>
    <row r="49" customFormat="1" ht="35.1" customHeight="1" spans="1:10">
      <c r="A49" s="18" t="s">
        <v>3495</v>
      </c>
      <c r="B49" s="19" t="s">
        <v>3496</v>
      </c>
      <c r="C49" s="19" t="s">
        <v>3434</v>
      </c>
      <c r="D49" s="19" t="s">
        <v>3435</v>
      </c>
      <c r="E49" s="20" t="s">
        <v>3525</v>
      </c>
      <c r="F49" s="19" t="s">
        <v>3447</v>
      </c>
      <c r="G49" s="20" t="s">
        <v>3526</v>
      </c>
      <c r="H49" s="19" t="s">
        <v>3499</v>
      </c>
      <c r="I49" s="19" t="s">
        <v>3437</v>
      </c>
      <c r="J49" s="20" t="s">
        <v>3525</v>
      </c>
    </row>
    <row r="50" customFormat="1" ht="35.1" customHeight="1" spans="1:10">
      <c r="A50" s="18" t="s">
        <v>3495</v>
      </c>
      <c r="B50" s="19" t="s">
        <v>3496</v>
      </c>
      <c r="C50" s="19" t="s">
        <v>3434</v>
      </c>
      <c r="D50" s="19" t="s">
        <v>3435</v>
      </c>
      <c r="E50" s="20" t="s">
        <v>3527</v>
      </c>
      <c r="F50" s="19" t="s">
        <v>3447</v>
      </c>
      <c r="G50" s="20" t="s">
        <v>3518</v>
      </c>
      <c r="H50" s="19" t="s">
        <v>3499</v>
      </c>
      <c r="I50" s="19" t="s">
        <v>3437</v>
      </c>
      <c r="J50" s="20" t="s">
        <v>3527</v>
      </c>
    </row>
    <row r="51" customFormat="1" ht="35.1" customHeight="1" spans="1:10">
      <c r="A51" s="18" t="s">
        <v>3495</v>
      </c>
      <c r="B51" s="19" t="s">
        <v>3496</v>
      </c>
      <c r="C51" s="19" t="s">
        <v>3439</v>
      </c>
      <c r="D51" s="19" t="s">
        <v>3440</v>
      </c>
      <c r="E51" s="20" t="s">
        <v>3528</v>
      </c>
      <c r="F51" s="19" t="s">
        <v>3447</v>
      </c>
      <c r="G51" s="20" t="s">
        <v>3529</v>
      </c>
      <c r="H51" s="19" t="s">
        <v>3431</v>
      </c>
      <c r="I51" s="19" t="s">
        <v>3432</v>
      </c>
      <c r="J51" s="20" t="s">
        <v>3528</v>
      </c>
    </row>
    <row r="52" customFormat="1" ht="35.1" customHeight="1" spans="1:10">
      <c r="A52" s="18" t="s">
        <v>3495</v>
      </c>
      <c r="B52" s="19" t="s">
        <v>3496</v>
      </c>
      <c r="C52" s="19" t="s">
        <v>3439</v>
      </c>
      <c r="D52" s="19" t="s">
        <v>3440</v>
      </c>
      <c r="E52" s="20" t="s">
        <v>3530</v>
      </c>
      <c r="F52" s="19" t="s">
        <v>3501</v>
      </c>
      <c r="G52" s="20" t="s">
        <v>3531</v>
      </c>
      <c r="H52" s="19" t="s">
        <v>3431</v>
      </c>
      <c r="I52" s="19" t="s">
        <v>3432</v>
      </c>
      <c r="J52" s="20" t="s">
        <v>3530</v>
      </c>
    </row>
    <row r="53" customFormat="1" ht="35.1" customHeight="1" spans="1:10">
      <c r="A53" s="18" t="s">
        <v>3532</v>
      </c>
      <c r="B53" s="19" t="s">
        <v>3533</v>
      </c>
      <c r="C53" s="19" t="s">
        <v>3427</v>
      </c>
      <c r="D53" s="19" t="s">
        <v>3428</v>
      </c>
      <c r="E53" s="20" t="s">
        <v>3534</v>
      </c>
      <c r="F53" s="19" t="s">
        <v>3447</v>
      </c>
      <c r="G53" s="20" t="s">
        <v>3535</v>
      </c>
      <c r="H53" s="19" t="s">
        <v>3536</v>
      </c>
      <c r="I53" s="19" t="s">
        <v>3432</v>
      </c>
      <c r="J53" s="20" t="s">
        <v>3534</v>
      </c>
    </row>
    <row r="54" customFormat="1" ht="35.1" customHeight="1" spans="1:10">
      <c r="A54" s="18" t="s">
        <v>3532</v>
      </c>
      <c r="B54" s="19" t="s">
        <v>3533</v>
      </c>
      <c r="C54" s="19" t="s">
        <v>3427</v>
      </c>
      <c r="D54" s="19" t="s">
        <v>3428</v>
      </c>
      <c r="E54" s="20" t="s">
        <v>3537</v>
      </c>
      <c r="F54" s="19" t="s">
        <v>3447</v>
      </c>
      <c r="G54" s="20" t="s">
        <v>3538</v>
      </c>
      <c r="H54" s="19" t="s">
        <v>3536</v>
      </c>
      <c r="I54" s="19" t="s">
        <v>3432</v>
      </c>
      <c r="J54" s="20" t="s">
        <v>3537</v>
      </c>
    </row>
    <row r="55" customFormat="1" ht="35.1" customHeight="1" spans="1:10">
      <c r="A55" s="18" t="s">
        <v>3532</v>
      </c>
      <c r="B55" s="19" t="s">
        <v>3533</v>
      </c>
      <c r="C55" s="19" t="s">
        <v>3427</v>
      </c>
      <c r="D55" s="19" t="s">
        <v>3428</v>
      </c>
      <c r="E55" s="20" t="s">
        <v>3539</v>
      </c>
      <c r="F55" s="19" t="s">
        <v>3447</v>
      </c>
      <c r="G55" s="20" t="s">
        <v>3540</v>
      </c>
      <c r="H55" s="19" t="s">
        <v>3536</v>
      </c>
      <c r="I55" s="19" t="s">
        <v>3432</v>
      </c>
      <c r="J55" s="20" t="s">
        <v>3539</v>
      </c>
    </row>
    <row r="56" customFormat="1" ht="35.1" customHeight="1" spans="1:10">
      <c r="A56" s="18" t="s">
        <v>3532</v>
      </c>
      <c r="B56" s="19" t="s">
        <v>3533</v>
      </c>
      <c r="C56" s="19" t="s">
        <v>3427</v>
      </c>
      <c r="D56" s="19" t="s">
        <v>3428</v>
      </c>
      <c r="E56" s="20" t="s">
        <v>3541</v>
      </c>
      <c r="F56" s="19" t="s">
        <v>3447</v>
      </c>
      <c r="G56" s="20" t="s">
        <v>3542</v>
      </c>
      <c r="H56" s="19" t="s">
        <v>3536</v>
      </c>
      <c r="I56" s="19" t="s">
        <v>3432</v>
      </c>
      <c r="J56" s="20" t="s">
        <v>3541</v>
      </c>
    </row>
    <row r="57" customFormat="1" ht="35.1" customHeight="1" spans="1:10">
      <c r="A57" s="18" t="s">
        <v>3532</v>
      </c>
      <c r="B57" s="19" t="s">
        <v>3533</v>
      </c>
      <c r="C57" s="19" t="s">
        <v>3427</v>
      </c>
      <c r="D57" s="19" t="s">
        <v>3428</v>
      </c>
      <c r="E57" s="20" t="s">
        <v>3543</v>
      </c>
      <c r="F57" s="19" t="s">
        <v>3447</v>
      </c>
      <c r="G57" s="20" t="s">
        <v>3544</v>
      </c>
      <c r="H57" s="19" t="s">
        <v>3536</v>
      </c>
      <c r="I57" s="19" t="s">
        <v>3432</v>
      </c>
      <c r="J57" s="20" t="s">
        <v>3543</v>
      </c>
    </row>
    <row r="58" customFormat="1" ht="35.1" customHeight="1" spans="1:10">
      <c r="A58" s="18" t="s">
        <v>3532</v>
      </c>
      <c r="B58" s="19" t="s">
        <v>3533</v>
      </c>
      <c r="C58" s="19" t="s">
        <v>3427</v>
      </c>
      <c r="D58" s="19" t="s">
        <v>3428</v>
      </c>
      <c r="E58" s="20" t="s">
        <v>3545</v>
      </c>
      <c r="F58" s="19" t="s">
        <v>3447</v>
      </c>
      <c r="G58" s="20" t="s">
        <v>3546</v>
      </c>
      <c r="H58" s="19" t="s">
        <v>3547</v>
      </c>
      <c r="I58" s="19" t="s">
        <v>3432</v>
      </c>
      <c r="J58" s="20" t="s">
        <v>3545</v>
      </c>
    </row>
    <row r="59" customFormat="1" ht="35.1" customHeight="1" spans="1:10">
      <c r="A59" s="18" t="s">
        <v>3532</v>
      </c>
      <c r="B59" s="19" t="s">
        <v>3533</v>
      </c>
      <c r="C59" s="19" t="s">
        <v>3427</v>
      </c>
      <c r="D59" s="19" t="s">
        <v>3428</v>
      </c>
      <c r="E59" s="20" t="s">
        <v>3548</v>
      </c>
      <c r="F59" s="19" t="s">
        <v>3447</v>
      </c>
      <c r="G59" s="20" t="s">
        <v>3549</v>
      </c>
      <c r="H59" s="19" t="s">
        <v>3536</v>
      </c>
      <c r="I59" s="19" t="s">
        <v>3432</v>
      </c>
      <c r="J59" s="20" t="s">
        <v>3548</v>
      </c>
    </row>
    <row r="60" customFormat="1" ht="35.1" customHeight="1" spans="1:10">
      <c r="A60" s="18" t="s">
        <v>3532</v>
      </c>
      <c r="B60" s="19" t="s">
        <v>3533</v>
      </c>
      <c r="C60" s="19" t="s">
        <v>3427</v>
      </c>
      <c r="D60" s="19" t="s">
        <v>3470</v>
      </c>
      <c r="E60" s="20" t="s">
        <v>3550</v>
      </c>
      <c r="F60" s="19" t="s">
        <v>3447</v>
      </c>
      <c r="G60" s="20" t="s">
        <v>3551</v>
      </c>
      <c r="H60" s="19" t="s">
        <v>3431</v>
      </c>
      <c r="I60" s="19" t="s">
        <v>3432</v>
      </c>
      <c r="J60" s="20" t="s">
        <v>3550</v>
      </c>
    </row>
    <row r="61" customFormat="1" ht="35.1" customHeight="1" spans="1:10">
      <c r="A61" s="18" t="s">
        <v>3532</v>
      </c>
      <c r="B61" s="19" t="s">
        <v>3533</v>
      </c>
      <c r="C61" s="19" t="s">
        <v>3427</v>
      </c>
      <c r="D61" s="19" t="s">
        <v>3470</v>
      </c>
      <c r="E61" s="20" t="s">
        <v>3552</v>
      </c>
      <c r="F61" s="19" t="s">
        <v>3447</v>
      </c>
      <c r="G61" s="20" t="s">
        <v>3430</v>
      </c>
      <c r="H61" s="19" t="s">
        <v>3431</v>
      </c>
      <c r="I61" s="19" t="s">
        <v>3432</v>
      </c>
      <c r="J61" s="20" t="s">
        <v>3552</v>
      </c>
    </row>
    <row r="62" customFormat="1" ht="35.1" customHeight="1" spans="1:10">
      <c r="A62" s="18" t="s">
        <v>3532</v>
      </c>
      <c r="B62" s="19" t="s">
        <v>3533</v>
      </c>
      <c r="C62" s="19" t="s">
        <v>3427</v>
      </c>
      <c r="D62" s="19" t="s">
        <v>3470</v>
      </c>
      <c r="E62" s="20" t="s">
        <v>3553</v>
      </c>
      <c r="F62" s="19" t="s">
        <v>3447</v>
      </c>
      <c r="G62" s="20" t="s">
        <v>3554</v>
      </c>
      <c r="H62" s="19" t="s">
        <v>3431</v>
      </c>
      <c r="I62" s="19" t="s">
        <v>3432</v>
      </c>
      <c r="J62" s="20" t="s">
        <v>3553</v>
      </c>
    </row>
    <row r="63" customFormat="1" ht="35.1" customHeight="1" spans="1:10">
      <c r="A63" s="18" t="s">
        <v>3532</v>
      </c>
      <c r="B63" s="19" t="s">
        <v>3533</v>
      </c>
      <c r="C63" s="19" t="s">
        <v>3427</v>
      </c>
      <c r="D63" s="19" t="s">
        <v>3470</v>
      </c>
      <c r="E63" s="20" t="s">
        <v>3555</v>
      </c>
      <c r="F63" s="19" t="s">
        <v>3447</v>
      </c>
      <c r="G63" s="20" t="s">
        <v>3556</v>
      </c>
      <c r="H63" s="19" t="s">
        <v>3431</v>
      </c>
      <c r="I63" s="19" t="s">
        <v>3432</v>
      </c>
      <c r="J63" s="20" t="s">
        <v>3555</v>
      </c>
    </row>
    <row r="64" customFormat="1" ht="35.1" customHeight="1" spans="1:10">
      <c r="A64" s="18" t="s">
        <v>3532</v>
      </c>
      <c r="B64" s="19" t="s">
        <v>3533</v>
      </c>
      <c r="C64" s="19" t="s">
        <v>3427</v>
      </c>
      <c r="D64" s="19" t="s">
        <v>3480</v>
      </c>
      <c r="E64" s="20" t="s">
        <v>3557</v>
      </c>
      <c r="F64" s="19" t="s">
        <v>3447</v>
      </c>
      <c r="G64" s="20" t="s">
        <v>3430</v>
      </c>
      <c r="H64" s="19" t="s">
        <v>3431</v>
      </c>
      <c r="I64" s="19" t="s">
        <v>3432</v>
      </c>
      <c r="J64" s="20" t="s">
        <v>3557</v>
      </c>
    </row>
    <row r="65" customFormat="1" ht="35.1" customHeight="1" spans="1:10">
      <c r="A65" s="18" t="s">
        <v>3532</v>
      </c>
      <c r="B65" s="19" t="s">
        <v>3533</v>
      </c>
      <c r="C65" s="19" t="s">
        <v>3427</v>
      </c>
      <c r="D65" s="19" t="s">
        <v>3480</v>
      </c>
      <c r="E65" s="20" t="s">
        <v>3558</v>
      </c>
      <c r="F65" s="19" t="s">
        <v>3447</v>
      </c>
      <c r="G65" s="20" t="s">
        <v>3559</v>
      </c>
      <c r="H65" s="19" t="s">
        <v>3431</v>
      </c>
      <c r="I65" s="19" t="s">
        <v>3432</v>
      </c>
      <c r="J65" s="20" t="s">
        <v>3558</v>
      </c>
    </row>
    <row r="66" customFormat="1" ht="35.1" customHeight="1" spans="1:10">
      <c r="A66" s="18" t="s">
        <v>3532</v>
      </c>
      <c r="B66" s="19" t="s">
        <v>3533</v>
      </c>
      <c r="C66" s="19" t="s">
        <v>3427</v>
      </c>
      <c r="D66" s="19" t="s">
        <v>3480</v>
      </c>
      <c r="E66" s="20" t="s">
        <v>3560</v>
      </c>
      <c r="F66" s="19" t="s">
        <v>3447</v>
      </c>
      <c r="G66" s="20" t="s">
        <v>3559</v>
      </c>
      <c r="H66" s="19" t="s">
        <v>3431</v>
      </c>
      <c r="I66" s="19" t="s">
        <v>3432</v>
      </c>
      <c r="J66" s="20" t="s">
        <v>3560</v>
      </c>
    </row>
    <row r="67" customFormat="1" ht="35.1" customHeight="1" spans="1:10">
      <c r="A67" s="18" t="s">
        <v>3532</v>
      </c>
      <c r="B67" s="19" t="s">
        <v>3533</v>
      </c>
      <c r="C67" s="19" t="s">
        <v>3427</v>
      </c>
      <c r="D67" s="19" t="s">
        <v>3561</v>
      </c>
      <c r="E67" s="20" t="s">
        <v>3562</v>
      </c>
      <c r="F67" s="19" t="s">
        <v>3447</v>
      </c>
      <c r="G67" s="20" t="s">
        <v>3563</v>
      </c>
      <c r="H67" s="19" t="s">
        <v>3564</v>
      </c>
      <c r="I67" s="19" t="s">
        <v>3432</v>
      </c>
      <c r="J67" s="20" t="s">
        <v>3562</v>
      </c>
    </row>
    <row r="68" customFormat="1" ht="35.1" customHeight="1" spans="1:10">
      <c r="A68" s="18" t="s">
        <v>3532</v>
      </c>
      <c r="B68" s="19" t="s">
        <v>3533</v>
      </c>
      <c r="C68" s="19" t="s">
        <v>3427</v>
      </c>
      <c r="D68" s="19" t="s">
        <v>3561</v>
      </c>
      <c r="E68" s="20" t="s">
        <v>3565</v>
      </c>
      <c r="F68" s="19" t="s">
        <v>3447</v>
      </c>
      <c r="G68" s="20" t="s">
        <v>3566</v>
      </c>
      <c r="H68" s="19" t="s">
        <v>3564</v>
      </c>
      <c r="I68" s="19" t="s">
        <v>3432</v>
      </c>
      <c r="J68" s="20" t="s">
        <v>3565</v>
      </c>
    </row>
    <row r="69" customFormat="1" ht="35.1" customHeight="1" spans="1:10">
      <c r="A69" s="18" t="s">
        <v>3532</v>
      </c>
      <c r="B69" s="19" t="s">
        <v>3533</v>
      </c>
      <c r="C69" s="19" t="s">
        <v>3427</v>
      </c>
      <c r="D69" s="19" t="s">
        <v>3561</v>
      </c>
      <c r="E69" s="20" t="s">
        <v>3567</v>
      </c>
      <c r="F69" s="19" t="s">
        <v>3447</v>
      </c>
      <c r="G69" s="20" t="s">
        <v>3563</v>
      </c>
      <c r="H69" s="19" t="s">
        <v>3564</v>
      </c>
      <c r="I69" s="19" t="s">
        <v>3432</v>
      </c>
      <c r="J69" s="20" t="s">
        <v>3567</v>
      </c>
    </row>
    <row r="70" customFormat="1" ht="35.1" customHeight="1" spans="1:10">
      <c r="A70" s="18" t="s">
        <v>3532</v>
      </c>
      <c r="B70" s="19" t="s">
        <v>3533</v>
      </c>
      <c r="C70" s="19" t="s">
        <v>3427</v>
      </c>
      <c r="D70" s="19" t="s">
        <v>3561</v>
      </c>
      <c r="E70" s="20" t="s">
        <v>3568</v>
      </c>
      <c r="F70" s="19" t="s">
        <v>3447</v>
      </c>
      <c r="G70" s="20" t="s">
        <v>3569</v>
      </c>
      <c r="H70" s="19" t="s">
        <v>3564</v>
      </c>
      <c r="I70" s="19" t="s">
        <v>3432</v>
      </c>
      <c r="J70" s="20" t="s">
        <v>3568</v>
      </c>
    </row>
    <row r="71" customFormat="1" ht="35.1" customHeight="1" spans="1:10">
      <c r="A71" s="18" t="s">
        <v>3532</v>
      </c>
      <c r="B71" s="19" t="s">
        <v>3533</v>
      </c>
      <c r="C71" s="19" t="s">
        <v>3427</v>
      </c>
      <c r="D71" s="19" t="s">
        <v>3561</v>
      </c>
      <c r="E71" s="20" t="s">
        <v>3570</v>
      </c>
      <c r="F71" s="19" t="s">
        <v>3447</v>
      </c>
      <c r="G71" s="20" t="s">
        <v>3563</v>
      </c>
      <c r="H71" s="19" t="s">
        <v>3564</v>
      </c>
      <c r="I71" s="19" t="s">
        <v>3432</v>
      </c>
      <c r="J71" s="20" t="s">
        <v>3570</v>
      </c>
    </row>
    <row r="72" customFormat="1" ht="35.1" customHeight="1" spans="1:10">
      <c r="A72" s="18" t="s">
        <v>3532</v>
      </c>
      <c r="B72" s="19" t="s">
        <v>3533</v>
      </c>
      <c r="C72" s="19" t="s">
        <v>3427</v>
      </c>
      <c r="D72" s="19" t="s">
        <v>3561</v>
      </c>
      <c r="E72" s="20" t="s">
        <v>3571</v>
      </c>
      <c r="F72" s="19" t="s">
        <v>3447</v>
      </c>
      <c r="G72" s="20" t="s">
        <v>3569</v>
      </c>
      <c r="H72" s="19" t="s">
        <v>3564</v>
      </c>
      <c r="I72" s="19" t="s">
        <v>3432</v>
      </c>
      <c r="J72" s="20" t="s">
        <v>3571</v>
      </c>
    </row>
    <row r="73" customFormat="1" ht="35.1" customHeight="1" spans="1:10">
      <c r="A73" s="18" t="s">
        <v>3532</v>
      </c>
      <c r="B73" s="19" t="s">
        <v>3533</v>
      </c>
      <c r="C73" s="19" t="s">
        <v>3427</v>
      </c>
      <c r="D73" s="19" t="s">
        <v>3561</v>
      </c>
      <c r="E73" s="20" t="s">
        <v>3572</v>
      </c>
      <c r="F73" s="19" t="s">
        <v>3447</v>
      </c>
      <c r="G73" s="20" t="s">
        <v>3566</v>
      </c>
      <c r="H73" s="19" t="s">
        <v>3431</v>
      </c>
      <c r="I73" s="19" t="s">
        <v>3432</v>
      </c>
      <c r="J73" s="20" t="s">
        <v>3572</v>
      </c>
    </row>
    <row r="74" customFormat="1" ht="35.1" customHeight="1" spans="1:10">
      <c r="A74" s="18" t="s">
        <v>3532</v>
      </c>
      <c r="B74" s="19" t="s">
        <v>3533</v>
      </c>
      <c r="C74" s="19" t="s">
        <v>3434</v>
      </c>
      <c r="D74" s="19" t="s">
        <v>3435</v>
      </c>
      <c r="E74" s="20" t="s">
        <v>3573</v>
      </c>
      <c r="F74" s="19" t="s">
        <v>3447</v>
      </c>
      <c r="G74" s="20" t="s">
        <v>3574</v>
      </c>
      <c r="H74" s="19" t="s">
        <v>3449</v>
      </c>
      <c r="I74" s="19" t="s">
        <v>3432</v>
      </c>
      <c r="J74" s="20" t="s">
        <v>3573</v>
      </c>
    </row>
    <row r="75" customFormat="1" ht="35.1" customHeight="1" spans="1:10">
      <c r="A75" s="18" t="s">
        <v>3532</v>
      </c>
      <c r="B75" s="19" t="s">
        <v>3533</v>
      </c>
      <c r="C75" s="19" t="s">
        <v>3434</v>
      </c>
      <c r="D75" s="19" t="s">
        <v>3435</v>
      </c>
      <c r="E75" s="20" t="s">
        <v>3575</v>
      </c>
      <c r="F75" s="19" t="s">
        <v>3447</v>
      </c>
      <c r="G75" s="20" t="s">
        <v>3576</v>
      </c>
      <c r="H75" s="19" t="s">
        <v>3449</v>
      </c>
      <c r="I75" s="19" t="s">
        <v>3432</v>
      </c>
      <c r="J75" s="20" t="s">
        <v>3575</v>
      </c>
    </row>
    <row r="76" customFormat="1" ht="35.1" customHeight="1" spans="1:10">
      <c r="A76" s="18" t="s">
        <v>3532</v>
      </c>
      <c r="B76" s="19" t="s">
        <v>3533</v>
      </c>
      <c r="C76" s="19" t="s">
        <v>3434</v>
      </c>
      <c r="D76" s="19" t="s">
        <v>3435</v>
      </c>
      <c r="E76" s="20" t="s">
        <v>3577</v>
      </c>
      <c r="F76" s="19" t="s">
        <v>3447</v>
      </c>
      <c r="G76" s="20" t="s">
        <v>3578</v>
      </c>
      <c r="H76" s="19" t="s">
        <v>3449</v>
      </c>
      <c r="I76" s="19" t="s">
        <v>3432</v>
      </c>
      <c r="J76" s="20" t="s">
        <v>3577</v>
      </c>
    </row>
    <row r="77" customFormat="1" ht="35.1" customHeight="1" spans="1:10">
      <c r="A77" s="18" t="s">
        <v>3532</v>
      </c>
      <c r="B77" s="19" t="s">
        <v>3533</v>
      </c>
      <c r="C77" s="19" t="s">
        <v>3434</v>
      </c>
      <c r="D77" s="19" t="s">
        <v>3579</v>
      </c>
      <c r="E77" s="20" t="s">
        <v>3580</v>
      </c>
      <c r="F77" s="19" t="s">
        <v>3447</v>
      </c>
      <c r="G77" s="20" t="s">
        <v>3559</v>
      </c>
      <c r="H77" s="19" t="s">
        <v>3431</v>
      </c>
      <c r="I77" s="19" t="s">
        <v>3432</v>
      </c>
      <c r="J77" s="20" t="s">
        <v>3580</v>
      </c>
    </row>
    <row r="78" customFormat="1" ht="35.1" customHeight="1" spans="1:10">
      <c r="A78" s="18" t="s">
        <v>3532</v>
      </c>
      <c r="B78" s="19" t="s">
        <v>3533</v>
      </c>
      <c r="C78" s="19" t="s">
        <v>3434</v>
      </c>
      <c r="D78" s="19" t="s">
        <v>3579</v>
      </c>
      <c r="E78" s="20" t="s">
        <v>3581</v>
      </c>
      <c r="F78" s="19" t="s">
        <v>3447</v>
      </c>
      <c r="G78" s="20" t="s">
        <v>3582</v>
      </c>
      <c r="H78" s="19" t="s">
        <v>3499</v>
      </c>
      <c r="I78" s="19" t="s">
        <v>3437</v>
      </c>
      <c r="J78" s="20" t="s">
        <v>3581</v>
      </c>
    </row>
    <row r="79" customFormat="1" ht="35.1" customHeight="1" spans="1:10">
      <c r="A79" s="18" t="s">
        <v>3532</v>
      </c>
      <c r="B79" s="19" t="s">
        <v>3533</v>
      </c>
      <c r="C79" s="19" t="s">
        <v>3434</v>
      </c>
      <c r="D79" s="19" t="s">
        <v>3583</v>
      </c>
      <c r="E79" s="20" t="s">
        <v>3584</v>
      </c>
      <c r="F79" s="19" t="s">
        <v>3447</v>
      </c>
      <c r="G79" s="20" t="s">
        <v>3582</v>
      </c>
      <c r="H79" s="19" t="s">
        <v>3499</v>
      </c>
      <c r="I79" s="19" t="s">
        <v>3437</v>
      </c>
      <c r="J79" s="20" t="s">
        <v>3584</v>
      </c>
    </row>
    <row r="80" customFormat="1" ht="35.1" customHeight="1" spans="1:10">
      <c r="A80" s="18" t="s">
        <v>3532</v>
      </c>
      <c r="B80" s="19" t="s">
        <v>3533</v>
      </c>
      <c r="C80" s="19" t="s">
        <v>3434</v>
      </c>
      <c r="D80" s="19" t="s">
        <v>3583</v>
      </c>
      <c r="E80" s="20" t="s">
        <v>3585</v>
      </c>
      <c r="F80" s="19" t="s">
        <v>3447</v>
      </c>
      <c r="G80" s="20" t="s">
        <v>3582</v>
      </c>
      <c r="H80" s="19" t="s">
        <v>3499</v>
      </c>
      <c r="I80" s="19" t="s">
        <v>3437</v>
      </c>
      <c r="J80" s="20" t="s">
        <v>3585</v>
      </c>
    </row>
    <row r="81" customFormat="1" ht="35.1" customHeight="1" spans="1:10">
      <c r="A81" s="18" t="s">
        <v>3532</v>
      </c>
      <c r="B81" s="19" t="s">
        <v>3533</v>
      </c>
      <c r="C81" s="19" t="s">
        <v>3439</v>
      </c>
      <c r="D81" s="19" t="s">
        <v>3440</v>
      </c>
      <c r="E81" s="20" t="s">
        <v>3586</v>
      </c>
      <c r="F81" s="19" t="s">
        <v>3447</v>
      </c>
      <c r="G81" s="20" t="s">
        <v>3559</v>
      </c>
      <c r="H81" s="19" t="s">
        <v>3431</v>
      </c>
      <c r="I81" s="19" t="s">
        <v>3432</v>
      </c>
      <c r="J81" s="20" t="s">
        <v>3586</v>
      </c>
    </row>
    <row r="82" customFormat="1" ht="35.1" customHeight="1" spans="1:10">
      <c r="A82" s="18" t="s">
        <v>3587</v>
      </c>
      <c r="B82" s="19" t="s">
        <v>3588</v>
      </c>
      <c r="C82" s="19" t="s">
        <v>3427</v>
      </c>
      <c r="D82" s="19" t="s">
        <v>3428</v>
      </c>
      <c r="E82" s="20" t="s">
        <v>3589</v>
      </c>
      <c r="F82" s="19" t="s">
        <v>3447</v>
      </c>
      <c r="G82" s="20" t="s">
        <v>3590</v>
      </c>
      <c r="H82" s="19" t="s">
        <v>3591</v>
      </c>
      <c r="I82" s="19" t="s">
        <v>3432</v>
      </c>
      <c r="J82" s="20" t="s">
        <v>3589</v>
      </c>
    </row>
    <row r="83" customFormat="1" ht="35.1" customHeight="1" spans="1:10">
      <c r="A83" s="18" t="s">
        <v>3587</v>
      </c>
      <c r="B83" s="19" t="s">
        <v>3588</v>
      </c>
      <c r="C83" s="19" t="s">
        <v>3427</v>
      </c>
      <c r="D83" s="19" t="s">
        <v>3470</v>
      </c>
      <c r="E83" s="20" t="s">
        <v>3592</v>
      </c>
      <c r="F83" s="19" t="s">
        <v>3447</v>
      </c>
      <c r="G83" s="20" t="s">
        <v>3513</v>
      </c>
      <c r="H83" s="19" t="s">
        <v>3431</v>
      </c>
      <c r="I83" s="19" t="s">
        <v>3432</v>
      </c>
      <c r="J83" s="20" t="s">
        <v>3592</v>
      </c>
    </row>
    <row r="84" customFormat="1" ht="35.1" customHeight="1" spans="1:10">
      <c r="A84" s="18" t="s">
        <v>3587</v>
      </c>
      <c r="B84" s="19" t="s">
        <v>3588</v>
      </c>
      <c r="C84" s="19" t="s">
        <v>3427</v>
      </c>
      <c r="D84" s="19" t="s">
        <v>3480</v>
      </c>
      <c r="E84" s="20" t="s">
        <v>3593</v>
      </c>
      <c r="F84" s="19" t="s">
        <v>3447</v>
      </c>
      <c r="G84" s="20" t="s">
        <v>3594</v>
      </c>
      <c r="H84" s="19" t="s">
        <v>3595</v>
      </c>
      <c r="I84" s="19" t="s">
        <v>3432</v>
      </c>
      <c r="J84" s="20" t="s">
        <v>3593</v>
      </c>
    </row>
    <row r="85" customFormat="1" ht="35.1" customHeight="1" spans="1:10">
      <c r="A85" s="18" t="s">
        <v>3587</v>
      </c>
      <c r="B85" s="19" t="s">
        <v>3588</v>
      </c>
      <c r="C85" s="19" t="s">
        <v>3434</v>
      </c>
      <c r="D85" s="19" t="s">
        <v>3435</v>
      </c>
      <c r="E85" s="20" t="s">
        <v>3596</v>
      </c>
      <c r="F85" s="19" t="s">
        <v>3447</v>
      </c>
      <c r="G85" s="20" t="s">
        <v>3597</v>
      </c>
      <c r="H85" s="19" t="s">
        <v>3499</v>
      </c>
      <c r="I85" s="19" t="s">
        <v>3437</v>
      </c>
      <c r="J85" s="20" t="s">
        <v>3596</v>
      </c>
    </row>
    <row r="86" customFormat="1" ht="35.1" customHeight="1" spans="1:10">
      <c r="A86" s="18" t="s">
        <v>3587</v>
      </c>
      <c r="B86" s="19" t="s">
        <v>3588</v>
      </c>
      <c r="C86" s="19" t="s">
        <v>3434</v>
      </c>
      <c r="D86" s="19" t="s">
        <v>3579</v>
      </c>
      <c r="E86" s="20" t="s">
        <v>3598</v>
      </c>
      <c r="F86" s="19" t="s">
        <v>3447</v>
      </c>
      <c r="G86" s="20" t="s">
        <v>3597</v>
      </c>
      <c r="H86" s="19" t="s">
        <v>3499</v>
      </c>
      <c r="I86" s="19" t="s">
        <v>3437</v>
      </c>
      <c r="J86" s="20" t="s">
        <v>3598</v>
      </c>
    </row>
    <row r="87" customFormat="1" ht="35.1" customHeight="1" spans="1:10">
      <c r="A87" s="18" t="s">
        <v>3587</v>
      </c>
      <c r="B87" s="19" t="s">
        <v>3588</v>
      </c>
      <c r="C87" s="19" t="s">
        <v>3434</v>
      </c>
      <c r="D87" s="19" t="s">
        <v>3583</v>
      </c>
      <c r="E87" s="20" t="s">
        <v>3599</v>
      </c>
      <c r="F87" s="19" t="s">
        <v>3447</v>
      </c>
      <c r="G87" s="20" t="s">
        <v>3597</v>
      </c>
      <c r="H87" s="19" t="s">
        <v>3499</v>
      </c>
      <c r="I87" s="19" t="s">
        <v>3437</v>
      </c>
      <c r="J87" s="20" t="s">
        <v>3599</v>
      </c>
    </row>
    <row r="88" customFormat="1" ht="35.1" customHeight="1" spans="1:10">
      <c r="A88" s="18" t="s">
        <v>3587</v>
      </c>
      <c r="B88" s="19" t="s">
        <v>3588</v>
      </c>
      <c r="C88" s="19" t="s">
        <v>3439</v>
      </c>
      <c r="D88" s="19" t="s">
        <v>3440</v>
      </c>
      <c r="E88" s="20" t="s">
        <v>3600</v>
      </c>
      <c r="F88" s="19" t="s">
        <v>3447</v>
      </c>
      <c r="G88" s="20" t="s">
        <v>3430</v>
      </c>
      <c r="H88" s="19" t="s">
        <v>3431</v>
      </c>
      <c r="I88" s="19" t="s">
        <v>3432</v>
      </c>
      <c r="J88" s="20" t="s">
        <v>3600</v>
      </c>
    </row>
    <row r="89" customFormat="1" ht="35.1" customHeight="1" spans="1:10">
      <c r="A89" s="21" t="s">
        <v>3601</v>
      </c>
      <c r="B89" s="21"/>
      <c r="C89" s="21"/>
      <c r="D89" s="21"/>
      <c r="E89" s="16"/>
      <c r="F89" s="16"/>
      <c r="G89" s="16"/>
      <c r="H89" s="16"/>
      <c r="I89" s="16"/>
      <c r="J89" s="16"/>
    </row>
    <row r="90" customFormat="1" ht="35.1" customHeight="1" spans="1:10">
      <c r="A90" s="18" t="s">
        <v>3602</v>
      </c>
      <c r="B90" s="19" t="s">
        <v>3603</v>
      </c>
      <c r="C90" s="19" t="s">
        <v>3427</v>
      </c>
      <c r="D90" s="19" t="s">
        <v>3428</v>
      </c>
      <c r="E90" s="20" t="s">
        <v>3604</v>
      </c>
      <c r="F90" s="19" t="s">
        <v>3447</v>
      </c>
      <c r="G90" s="20" t="s">
        <v>3605</v>
      </c>
      <c r="H90" s="19" t="s">
        <v>3516</v>
      </c>
      <c r="I90" s="19" t="s">
        <v>3432</v>
      </c>
      <c r="J90" s="20" t="s">
        <v>3606</v>
      </c>
    </row>
    <row r="91" customFormat="1" ht="35.1" customHeight="1" spans="1:10">
      <c r="A91" s="18" t="s">
        <v>3602</v>
      </c>
      <c r="B91" s="19" t="s">
        <v>3607</v>
      </c>
      <c r="C91" s="19" t="s">
        <v>3434</v>
      </c>
      <c r="D91" s="19" t="s">
        <v>3451</v>
      </c>
      <c r="E91" s="20" t="s">
        <v>3604</v>
      </c>
      <c r="F91" s="19" t="s">
        <v>3447</v>
      </c>
      <c r="G91" s="20" t="s">
        <v>3608</v>
      </c>
      <c r="H91" s="19" t="s">
        <v>3516</v>
      </c>
      <c r="I91" s="19" t="s">
        <v>3432</v>
      </c>
      <c r="J91" s="20" t="s">
        <v>3606</v>
      </c>
    </row>
    <row r="92" customFormat="1" ht="35.1" customHeight="1" spans="1:10">
      <c r="A92" s="18" t="s">
        <v>3602</v>
      </c>
      <c r="B92" s="19" t="s">
        <v>3603</v>
      </c>
      <c r="C92" s="19" t="s">
        <v>3439</v>
      </c>
      <c r="D92" s="19" t="s">
        <v>3440</v>
      </c>
      <c r="E92" s="20" t="s">
        <v>3604</v>
      </c>
      <c r="F92" s="19" t="s">
        <v>3447</v>
      </c>
      <c r="G92" s="20" t="s">
        <v>3608</v>
      </c>
      <c r="H92" s="19" t="s">
        <v>3431</v>
      </c>
      <c r="I92" s="19" t="s">
        <v>3432</v>
      </c>
      <c r="J92" s="20" t="s">
        <v>3606</v>
      </c>
    </row>
    <row r="93" customFormat="1" ht="35.1" customHeight="1" spans="1:10">
      <c r="A93" s="18" t="s">
        <v>3609</v>
      </c>
      <c r="B93" s="19" t="s">
        <v>3610</v>
      </c>
      <c r="C93" s="19" t="s">
        <v>3427</v>
      </c>
      <c r="D93" s="19" t="s">
        <v>3480</v>
      </c>
      <c r="E93" s="20" t="s">
        <v>3611</v>
      </c>
      <c r="F93" s="19" t="s">
        <v>3447</v>
      </c>
      <c r="G93" s="20" t="s">
        <v>3611</v>
      </c>
      <c r="H93" s="19" t="s">
        <v>3516</v>
      </c>
      <c r="I93" s="19" t="s">
        <v>3432</v>
      </c>
      <c r="J93" s="20" t="s">
        <v>3612</v>
      </c>
    </row>
    <row r="94" customFormat="1" ht="35.1" customHeight="1" spans="1:10">
      <c r="A94" s="18" t="s">
        <v>3609</v>
      </c>
      <c r="B94" s="19" t="s">
        <v>3610</v>
      </c>
      <c r="C94" s="19" t="s">
        <v>3434</v>
      </c>
      <c r="D94" s="19" t="s">
        <v>3451</v>
      </c>
      <c r="E94" s="20" t="s">
        <v>3612</v>
      </c>
      <c r="F94" s="19" t="s">
        <v>3447</v>
      </c>
      <c r="G94" s="20" t="s">
        <v>3613</v>
      </c>
      <c r="H94" s="19" t="s">
        <v>3516</v>
      </c>
      <c r="I94" s="19" t="s">
        <v>3437</v>
      </c>
      <c r="J94" s="20" t="s">
        <v>3612</v>
      </c>
    </row>
    <row r="95" customFormat="1" ht="35.1" customHeight="1" spans="1:10">
      <c r="A95" s="18" t="s">
        <v>3609</v>
      </c>
      <c r="B95" s="19" t="s">
        <v>3610</v>
      </c>
      <c r="C95" s="19" t="s">
        <v>3439</v>
      </c>
      <c r="D95" s="19" t="s">
        <v>3440</v>
      </c>
      <c r="E95" s="20" t="s">
        <v>3612</v>
      </c>
      <c r="F95" s="19" t="s">
        <v>3447</v>
      </c>
      <c r="G95" s="20" t="s">
        <v>3613</v>
      </c>
      <c r="H95" s="19" t="s">
        <v>3614</v>
      </c>
      <c r="I95" s="19" t="s">
        <v>3437</v>
      </c>
      <c r="J95" s="20" t="s">
        <v>3612</v>
      </c>
    </row>
    <row r="96" customFormat="1" ht="35.1" customHeight="1" spans="1:10">
      <c r="A96" s="18" t="s">
        <v>3615</v>
      </c>
      <c r="B96" s="19" t="s">
        <v>3616</v>
      </c>
      <c r="C96" s="19" t="s">
        <v>3427</v>
      </c>
      <c r="D96" s="19" t="s">
        <v>3428</v>
      </c>
      <c r="E96" s="20" t="s">
        <v>3611</v>
      </c>
      <c r="F96" s="19" t="s">
        <v>3447</v>
      </c>
      <c r="G96" s="20" t="s">
        <v>3617</v>
      </c>
      <c r="H96" s="19" t="s">
        <v>3516</v>
      </c>
      <c r="I96" s="19" t="s">
        <v>3432</v>
      </c>
      <c r="J96" s="20" t="s">
        <v>3618</v>
      </c>
    </row>
    <row r="97" customFormat="1" ht="35.1" customHeight="1" spans="1:10">
      <c r="A97" s="18" t="s">
        <v>3615</v>
      </c>
      <c r="B97" s="19" t="s">
        <v>3616</v>
      </c>
      <c r="C97" s="19" t="s">
        <v>3434</v>
      </c>
      <c r="D97" s="19" t="s">
        <v>3451</v>
      </c>
      <c r="E97" s="20" t="s">
        <v>3611</v>
      </c>
      <c r="F97" s="19" t="s">
        <v>3447</v>
      </c>
      <c r="G97" s="20" t="s">
        <v>3611</v>
      </c>
      <c r="H97" s="19" t="s">
        <v>3614</v>
      </c>
      <c r="I97" s="19" t="s">
        <v>3437</v>
      </c>
      <c r="J97" s="20" t="s">
        <v>3618</v>
      </c>
    </row>
    <row r="98" customFormat="1" ht="35.1" customHeight="1" spans="1:10">
      <c r="A98" s="18" t="s">
        <v>3615</v>
      </c>
      <c r="B98" s="19" t="s">
        <v>3616</v>
      </c>
      <c r="C98" s="19" t="s">
        <v>3439</v>
      </c>
      <c r="D98" s="19" t="s">
        <v>3440</v>
      </c>
      <c r="E98" s="20" t="s">
        <v>3611</v>
      </c>
      <c r="F98" s="19" t="s">
        <v>3447</v>
      </c>
      <c r="G98" s="20" t="s">
        <v>3611</v>
      </c>
      <c r="H98" s="19" t="s">
        <v>3614</v>
      </c>
      <c r="I98" s="19" t="s">
        <v>3437</v>
      </c>
      <c r="J98" s="20" t="s">
        <v>3619</v>
      </c>
    </row>
    <row r="99" customFormat="1" ht="35.1" customHeight="1" spans="1:10">
      <c r="A99" s="18" t="s">
        <v>3620</v>
      </c>
      <c r="B99" s="22"/>
      <c r="C99" s="22"/>
      <c r="D99" s="22"/>
      <c r="E99" s="23"/>
      <c r="F99" s="22"/>
      <c r="G99" s="23"/>
      <c r="H99" s="22"/>
      <c r="I99" s="22"/>
      <c r="J99" s="23"/>
    </row>
    <row r="100" customFormat="1" ht="35.1" customHeight="1" spans="1:10">
      <c r="A100" s="18" t="s">
        <v>3621</v>
      </c>
      <c r="B100" s="19" t="s">
        <v>3622</v>
      </c>
      <c r="C100" s="19" t="s">
        <v>3427</v>
      </c>
      <c r="D100" s="19" t="s">
        <v>3428</v>
      </c>
      <c r="E100" s="20" t="s">
        <v>3623</v>
      </c>
      <c r="F100" s="19" t="s">
        <v>3447</v>
      </c>
      <c r="G100" s="20" t="s">
        <v>3624</v>
      </c>
      <c r="H100" s="19" t="s">
        <v>3625</v>
      </c>
      <c r="I100" s="19" t="s">
        <v>3432</v>
      </c>
      <c r="J100" s="20" t="s">
        <v>3626</v>
      </c>
    </row>
    <row r="101" customFormat="1" ht="35.1" customHeight="1" spans="1:10">
      <c r="A101" s="18" t="s">
        <v>3621</v>
      </c>
      <c r="B101" s="19" t="s">
        <v>3622</v>
      </c>
      <c r="C101" s="19" t="s">
        <v>3434</v>
      </c>
      <c r="D101" s="19" t="s">
        <v>3435</v>
      </c>
      <c r="E101" s="20" t="s">
        <v>3623</v>
      </c>
      <c r="F101" s="19" t="s">
        <v>3447</v>
      </c>
      <c r="G101" s="20" t="s">
        <v>3624</v>
      </c>
      <c r="H101" s="19" t="s">
        <v>3625</v>
      </c>
      <c r="I101" s="19" t="s">
        <v>3432</v>
      </c>
      <c r="J101" s="20" t="s">
        <v>3626</v>
      </c>
    </row>
    <row r="102" customFormat="1" ht="35.1" customHeight="1" spans="1:10">
      <c r="A102" s="18" t="s">
        <v>3621</v>
      </c>
      <c r="B102" s="19" t="s">
        <v>3622</v>
      </c>
      <c r="C102" s="19" t="s">
        <v>3439</v>
      </c>
      <c r="D102" s="19" t="s">
        <v>3440</v>
      </c>
      <c r="E102" s="20" t="s">
        <v>3530</v>
      </c>
      <c r="F102" s="19" t="s">
        <v>3447</v>
      </c>
      <c r="G102" s="20" t="s">
        <v>3513</v>
      </c>
      <c r="H102" s="19" t="s">
        <v>3431</v>
      </c>
      <c r="I102" s="19" t="s">
        <v>3432</v>
      </c>
      <c r="J102" s="20" t="s">
        <v>3626</v>
      </c>
    </row>
    <row r="103" customFormat="1" ht="35.1" customHeight="1" spans="1:10">
      <c r="A103" s="18" t="s">
        <v>3627</v>
      </c>
      <c r="B103" s="22"/>
      <c r="C103" s="22"/>
      <c r="D103" s="22"/>
      <c r="E103" s="23"/>
      <c r="F103" s="22"/>
      <c r="G103" s="23"/>
      <c r="H103" s="22"/>
      <c r="I103" s="22"/>
      <c r="J103" s="23"/>
    </row>
    <row r="104" customFormat="1" ht="35.1" customHeight="1" spans="1:10">
      <c r="A104" s="18" t="s">
        <v>3628</v>
      </c>
      <c r="B104" s="19" t="s">
        <v>3629</v>
      </c>
      <c r="C104" s="19" t="s">
        <v>3427</v>
      </c>
      <c r="D104" s="19" t="s">
        <v>3428</v>
      </c>
      <c r="E104" s="20" t="s">
        <v>3630</v>
      </c>
      <c r="F104" s="19" t="s">
        <v>3447</v>
      </c>
      <c r="G104" s="20" t="s">
        <v>3631</v>
      </c>
      <c r="H104" s="19" t="s">
        <v>3431</v>
      </c>
      <c r="I104" s="19" t="s">
        <v>3432</v>
      </c>
      <c r="J104" s="20" t="s">
        <v>3632</v>
      </c>
    </row>
    <row r="105" customFormat="1" ht="35.1" customHeight="1" spans="1:10">
      <c r="A105" s="18" t="s">
        <v>3628</v>
      </c>
      <c r="B105" s="19" t="s">
        <v>3629</v>
      </c>
      <c r="C105" s="19" t="s">
        <v>3434</v>
      </c>
      <c r="D105" s="19" t="s">
        <v>3451</v>
      </c>
      <c r="E105" s="20" t="s">
        <v>3633</v>
      </c>
      <c r="F105" s="19" t="s">
        <v>3447</v>
      </c>
      <c r="G105" s="20" t="s">
        <v>3631</v>
      </c>
      <c r="H105" s="19" t="s">
        <v>3431</v>
      </c>
      <c r="I105" s="19" t="s">
        <v>3432</v>
      </c>
      <c r="J105" s="20" t="s">
        <v>3632</v>
      </c>
    </row>
    <row r="106" customFormat="1" ht="35.1" customHeight="1" spans="1:10">
      <c r="A106" s="18" t="s">
        <v>3628</v>
      </c>
      <c r="B106" s="19" t="s">
        <v>3629</v>
      </c>
      <c r="C106" s="19" t="s">
        <v>3439</v>
      </c>
      <c r="D106" s="19" t="s">
        <v>3440</v>
      </c>
      <c r="E106" s="20" t="s">
        <v>3634</v>
      </c>
      <c r="F106" s="19" t="s">
        <v>3447</v>
      </c>
      <c r="G106" s="20" t="s">
        <v>3430</v>
      </c>
      <c r="H106" s="19" t="s">
        <v>3431</v>
      </c>
      <c r="I106" s="19" t="s">
        <v>3432</v>
      </c>
      <c r="J106" s="20" t="s">
        <v>3635</v>
      </c>
    </row>
    <row r="107" customFormat="1" ht="35.1" customHeight="1" spans="1:10">
      <c r="A107" s="18" t="s">
        <v>3636</v>
      </c>
      <c r="B107" s="19" t="s">
        <v>3637</v>
      </c>
      <c r="C107" s="19" t="s">
        <v>3427</v>
      </c>
      <c r="D107" s="19" t="s">
        <v>3428</v>
      </c>
      <c r="E107" s="20" t="s">
        <v>3638</v>
      </c>
      <c r="F107" s="19" t="s">
        <v>3447</v>
      </c>
      <c r="G107" s="20" t="s">
        <v>3639</v>
      </c>
      <c r="H107" s="19" t="s">
        <v>3640</v>
      </c>
      <c r="I107" s="19" t="s">
        <v>3432</v>
      </c>
      <c r="J107" s="20" t="s">
        <v>3638</v>
      </c>
    </row>
    <row r="108" customFormat="1" ht="35.1" customHeight="1" spans="1:10">
      <c r="A108" s="18" t="s">
        <v>3636</v>
      </c>
      <c r="B108" s="19" t="s">
        <v>3637</v>
      </c>
      <c r="C108" s="19" t="s">
        <v>3427</v>
      </c>
      <c r="D108" s="19" t="s">
        <v>3470</v>
      </c>
      <c r="E108" s="20" t="s">
        <v>3641</v>
      </c>
      <c r="F108" s="19" t="s">
        <v>3447</v>
      </c>
      <c r="G108" s="20" t="s">
        <v>3430</v>
      </c>
      <c r="H108" s="19" t="s">
        <v>3431</v>
      </c>
      <c r="I108" s="19" t="s">
        <v>3432</v>
      </c>
      <c r="J108" s="20" t="s">
        <v>3642</v>
      </c>
    </row>
    <row r="109" customFormat="1" ht="35.1" customHeight="1" spans="1:10">
      <c r="A109" s="18" t="s">
        <v>3636</v>
      </c>
      <c r="B109" s="19" t="s">
        <v>3637</v>
      </c>
      <c r="C109" s="19" t="s">
        <v>3434</v>
      </c>
      <c r="D109" s="19" t="s">
        <v>3451</v>
      </c>
      <c r="E109" s="20" t="s">
        <v>3643</v>
      </c>
      <c r="F109" s="19" t="s">
        <v>3447</v>
      </c>
      <c r="G109" s="20" t="s">
        <v>3644</v>
      </c>
      <c r="H109" s="19" t="s">
        <v>3516</v>
      </c>
      <c r="I109" s="19" t="s">
        <v>3432</v>
      </c>
      <c r="J109" s="20" t="s">
        <v>3645</v>
      </c>
    </row>
    <row r="110" customFormat="1" ht="35.1" customHeight="1" spans="1:10">
      <c r="A110" s="18" t="s">
        <v>3636</v>
      </c>
      <c r="B110" s="19" t="s">
        <v>3637</v>
      </c>
      <c r="C110" s="19" t="s">
        <v>3434</v>
      </c>
      <c r="D110" s="19" t="s">
        <v>3435</v>
      </c>
      <c r="E110" s="20" t="s">
        <v>3646</v>
      </c>
      <c r="F110" s="19" t="s">
        <v>3447</v>
      </c>
      <c r="G110" s="20" t="s">
        <v>3559</v>
      </c>
      <c r="H110" s="19" t="s">
        <v>3431</v>
      </c>
      <c r="I110" s="19" t="s">
        <v>3432</v>
      </c>
      <c r="J110" s="20" t="s">
        <v>3647</v>
      </c>
    </row>
    <row r="111" customFormat="1" ht="35.1" customHeight="1" spans="1:10">
      <c r="A111" s="18" t="s">
        <v>3636</v>
      </c>
      <c r="B111" s="19" t="s">
        <v>3637</v>
      </c>
      <c r="C111" s="19" t="s">
        <v>3434</v>
      </c>
      <c r="D111" s="19" t="s">
        <v>3435</v>
      </c>
      <c r="E111" s="20" t="s">
        <v>3648</v>
      </c>
      <c r="F111" s="19" t="s">
        <v>3447</v>
      </c>
      <c r="G111" s="20" t="s">
        <v>3649</v>
      </c>
      <c r="H111" s="19" t="s">
        <v>3640</v>
      </c>
      <c r="I111" s="19" t="s">
        <v>3432</v>
      </c>
      <c r="J111" s="20" t="s">
        <v>3650</v>
      </c>
    </row>
    <row r="112" customFormat="1" ht="35.1" customHeight="1" spans="1:10">
      <c r="A112" s="18" t="s">
        <v>3636</v>
      </c>
      <c r="B112" s="19" t="s">
        <v>3637</v>
      </c>
      <c r="C112" s="19" t="s">
        <v>3434</v>
      </c>
      <c r="D112" s="19" t="s">
        <v>3583</v>
      </c>
      <c r="E112" s="20" t="s">
        <v>3651</v>
      </c>
      <c r="F112" s="19" t="s">
        <v>3447</v>
      </c>
      <c r="G112" s="20" t="s">
        <v>3652</v>
      </c>
      <c r="H112" s="19" t="s">
        <v>3653</v>
      </c>
      <c r="I112" s="19" t="s">
        <v>3432</v>
      </c>
      <c r="J112" s="20" t="s">
        <v>3654</v>
      </c>
    </row>
    <row r="113" customFormat="1" ht="35.1" customHeight="1" spans="1:10">
      <c r="A113" s="18" t="s">
        <v>3636</v>
      </c>
      <c r="B113" s="19" t="s">
        <v>3637</v>
      </c>
      <c r="C113" s="19" t="s">
        <v>3439</v>
      </c>
      <c r="D113" s="19" t="s">
        <v>3440</v>
      </c>
      <c r="E113" s="20" t="s">
        <v>3440</v>
      </c>
      <c r="F113" s="19" t="s">
        <v>3447</v>
      </c>
      <c r="G113" s="20" t="s">
        <v>3559</v>
      </c>
      <c r="H113" s="19" t="s">
        <v>3431</v>
      </c>
      <c r="I113" s="19" t="s">
        <v>3432</v>
      </c>
      <c r="J113" s="20" t="s">
        <v>3655</v>
      </c>
    </row>
    <row r="114" customFormat="1" ht="35.1" customHeight="1" spans="1:10">
      <c r="A114" s="18" t="s">
        <v>3656</v>
      </c>
      <c r="B114" s="22"/>
      <c r="C114" s="22"/>
      <c r="D114" s="22"/>
      <c r="E114" s="23"/>
      <c r="F114" s="22"/>
      <c r="G114" s="23"/>
      <c r="H114" s="22"/>
      <c r="I114" s="22"/>
      <c r="J114" s="23"/>
    </row>
    <row r="115" customFormat="1" ht="35.1" customHeight="1" spans="1:10">
      <c r="A115" s="18" t="s">
        <v>3657</v>
      </c>
      <c r="B115" s="19" t="s">
        <v>3658</v>
      </c>
      <c r="C115" s="19" t="s">
        <v>3427</v>
      </c>
      <c r="D115" s="19" t="s">
        <v>3470</v>
      </c>
      <c r="E115" s="20" t="s">
        <v>3659</v>
      </c>
      <c r="F115" s="19" t="s">
        <v>3447</v>
      </c>
      <c r="G115" s="20" t="s">
        <v>3430</v>
      </c>
      <c r="H115" s="19" t="s">
        <v>3431</v>
      </c>
      <c r="I115" s="19" t="s">
        <v>3432</v>
      </c>
      <c r="J115" s="20" t="s">
        <v>3660</v>
      </c>
    </row>
    <row r="116" customFormat="1" ht="35.1" customHeight="1" spans="1:10">
      <c r="A116" s="18" t="s">
        <v>3657</v>
      </c>
      <c r="B116" s="19" t="s">
        <v>3658</v>
      </c>
      <c r="C116" s="19" t="s">
        <v>3434</v>
      </c>
      <c r="D116" s="19" t="s">
        <v>3435</v>
      </c>
      <c r="E116" s="20" t="s">
        <v>3661</v>
      </c>
      <c r="F116" s="19" t="s">
        <v>3447</v>
      </c>
      <c r="G116" s="20" t="s">
        <v>3662</v>
      </c>
      <c r="H116" s="19" t="s">
        <v>3447</v>
      </c>
      <c r="I116" s="19" t="s">
        <v>3437</v>
      </c>
      <c r="J116" s="20" t="s">
        <v>3663</v>
      </c>
    </row>
    <row r="117" customFormat="1" ht="35.1" customHeight="1" spans="1:10">
      <c r="A117" s="18" t="s">
        <v>3657</v>
      </c>
      <c r="B117" s="19" t="s">
        <v>3658</v>
      </c>
      <c r="C117" s="19" t="s">
        <v>3439</v>
      </c>
      <c r="D117" s="19" t="s">
        <v>3440</v>
      </c>
      <c r="E117" s="20" t="s">
        <v>3458</v>
      </c>
      <c r="F117" s="19" t="s">
        <v>3447</v>
      </c>
      <c r="G117" s="20" t="s">
        <v>3430</v>
      </c>
      <c r="H117" s="19" t="s">
        <v>3431</v>
      </c>
      <c r="I117" s="19" t="s">
        <v>3432</v>
      </c>
      <c r="J117" s="20" t="s">
        <v>3664</v>
      </c>
    </row>
    <row r="118" customFormat="1" ht="35.1" customHeight="1" spans="1:10">
      <c r="A118" s="18" t="s">
        <v>3665</v>
      </c>
      <c r="B118" s="22"/>
      <c r="C118" s="22"/>
      <c r="D118" s="22"/>
      <c r="E118" s="23"/>
      <c r="F118" s="22"/>
      <c r="G118" s="23"/>
      <c r="H118" s="22"/>
      <c r="I118" s="22"/>
      <c r="J118" s="23"/>
    </row>
    <row r="119" customFormat="1" ht="35.1" customHeight="1" spans="1:10">
      <c r="A119" s="18" t="s">
        <v>3666</v>
      </c>
      <c r="B119" s="19" t="s">
        <v>3667</v>
      </c>
      <c r="C119" s="19" t="s">
        <v>3427</v>
      </c>
      <c r="D119" s="19" t="s">
        <v>3428</v>
      </c>
      <c r="E119" s="20" t="s">
        <v>3668</v>
      </c>
      <c r="F119" s="19" t="s">
        <v>3447</v>
      </c>
      <c r="G119" s="20" t="s">
        <v>3669</v>
      </c>
      <c r="H119" s="19" t="s">
        <v>3670</v>
      </c>
      <c r="I119" s="19" t="s">
        <v>3432</v>
      </c>
      <c r="J119" s="20" t="s">
        <v>3668</v>
      </c>
    </row>
    <row r="120" customFormat="1" ht="35.1" customHeight="1" spans="1:10">
      <c r="A120" s="18" t="s">
        <v>3666</v>
      </c>
      <c r="B120" s="19" t="s">
        <v>3667</v>
      </c>
      <c r="C120" s="19" t="s">
        <v>3427</v>
      </c>
      <c r="D120" s="19" t="s">
        <v>3428</v>
      </c>
      <c r="E120" s="20" t="s">
        <v>3671</v>
      </c>
      <c r="F120" s="19" t="s">
        <v>3447</v>
      </c>
      <c r="G120" s="20" t="s">
        <v>3672</v>
      </c>
      <c r="H120" s="19" t="s">
        <v>3673</v>
      </c>
      <c r="I120" s="19" t="s">
        <v>3432</v>
      </c>
      <c r="J120" s="20" t="s">
        <v>3671</v>
      </c>
    </row>
    <row r="121" customFormat="1" ht="35.1" customHeight="1" spans="1:10">
      <c r="A121" s="18" t="s">
        <v>3666</v>
      </c>
      <c r="B121" s="19" t="s">
        <v>3667</v>
      </c>
      <c r="C121" s="19" t="s">
        <v>3427</v>
      </c>
      <c r="D121" s="19" t="s">
        <v>3428</v>
      </c>
      <c r="E121" s="20" t="s">
        <v>3674</v>
      </c>
      <c r="F121" s="19" t="s">
        <v>3447</v>
      </c>
      <c r="G121" s="20" t="s">
        <v>3430</v>
      </c>
      <c r="H121" s="19" t="s">
        <v>3431</v>
      </c>
      <c r="I121" s="19" t="s">
        <v>3437</v>
      </c>
      <c r="J121" s="20" t="s">
        <v>3674</v>
      </c>
    </row>
    <row r="122" customFormat="1" ht="35.1" customHeight="1" spans="1:10">
      <c r="A122" s="18" t="s">
        <v>3666</v>
      </c>
      <c r="B122" s="19" t="s">
        <v>3667</v>
      </c>
      <c r="C122" s="19" t="s">
        <v>3427</v>
      </c>
      <c r="D122" s="19" t="s">
        <v>3470</v>
      </c>
      <c r="E122" s="20" t="s">
        <v>3675</v>
      </c>
      <c r="F122" s="19" t="s">
        <v>3447</v>
      </c>
      <c r="G122" s="20" t="s">
        <v>3472</v>
      </c>
      <c r="H122" s="19" t="s">
        <v>3431</v>
      </c>
      <c r="I122" s="19" t="s">
        <v>3432</v>
      </c>
      <c r="J122" s="20" t="s">
        <v>3675</v>
      </c>
    </row>
    <row r="123" customFormat="1" ht="35.1" customHeight="1" spans="1:10">
      <c r="A123" s="18" t="s">
        <v>3666</v>
      </c>
      <c r="B123" s="19" t="s">
        <v>3667</v>
      </c>
      <c r="C123" s="19" t="s">
        <v>3427</v>
      </c>
      <c r="D123" s="19" t="s">
        <v>3470</v>
      </c>
      <c r="E123" s="20" t="s">
        <v>3676</v>
      </c>
      <c r="F123" s="19" t="s">
        <v>3447</v>
      </c>
      <c r="G123" s="20" t="s">
        <v>3472</v>
      </c>
      <c r="H123" s="19" t="s">
        <v>3431</v>
      </c>
      <c r="I123" s="19" t="s">
        <v>3437</v>
      </c>
      <c r="J123" s="20" t="s">
        <v>3676</v>
      </c>
    </row>
    <row r="124" customFormat="1" ht="35.1" customHeight="1" spans="1:10">
      <c r="A124" s="18" t="s">
        <v>3666</v>
      </c>
      <c r="B124" s="19" t="s">
        <v>3667</v>
      </c>
      <c r="C124" s="19" t="s">
        <v>3427</v>
      </c>
      <c r="D124" s="19" t="s">
        <v>3470</v>
      </c>
      <c r="E124" s="20" t="s">
        <v>3677</v>
      </c>
      <c r="F124" s="19" t="s">
        <v>3447</v>
      </c>
      <c r="G124" s="20" t="s">
        <v>3472</v>
      </c>
      <c r="H124" s="19" t="s">
        <v>3431</v>
      </c>
      <c r="I124" s="19" t="s">
        <v>3437</v>
      </c>
      <c r="J124" s="20" t="s">
        <v>3677</v>
      </c>
    </row>
    <row r="125" customFormat="1" ht="35.1" customHeight="1" spans="1:10">
      <c r="A125" s="18" t="s">
        <v>3666</v>
      </c>
      <c r="B125" s="19" t="s">
        <v>3667</v>
      </c>
      <c r="C125" s="19" t="s">
        <v>3427</v>
      </c>
      <c r="D125" s="19" t="s">
        <v>3480</v>
      </c>
      <c r="E125" s="20" t="s">
        <v>3678</v>
      </c>
      <c r="F125" s="19" t="s">
        <v>3447</v>
      </c>
      <c r="G125" s="20" t="s">
        <v>3679</v>
      </c>
      <c r="H125" s="19" t="s">
        <v>3614</v>
      </c>
      <c r="I125" s="19" t="s">
        <v>3437</v>
      </c>
      <c r="J125" s="20" t="s">
        <v>3678</v>
      </c>
    </row>
    <row r="126" customFormat="1" ht="35.1" customHeight="1" spans="1:10">
      <c r="A126" s="18" t="s">
        <v>3666</v>
      </c>
      <c r="B126" s="19" t="s">
        <v>3667</v>
      </c>
      <c r="C126" s="19" t="s">
        <v>3434</v>
      </c>
      <c r="D126" s="19" t="s">
        <v>3435</v>
      </c>
      <c r="E126" s="20" t="s">
        <v>3680</v>
      </c>
      <c r="F126" s="19" t="s">
        <v>3447</v>
      </c>
      <c r="G126" s="20" t="s">
        <v>3681</v>
      </c>
      <c r="H126" s="19" t="s">
        <v>3431</v>
      </c>
      <c r="I126" s="19" t="s">
        <v>3437</v>
      </c>
      <c r="J126" s="20" t="s">
        <v>3680</v>
      </c>
    </row>
    <row r="127" customFormat="1" ht="35.1" customHeight="1" spans="1:10">
      <c r="A127" s="18" t="s">
        <v>3666</v>
      </c>
      <c r="B127" s="19" t="s">
        <v>3667</v>
      </c>
      <c r="C127" s="19" t="s">
        <v>3434</v>
      </c>
      <c r="D127" s="19" t="s">
        <v>3583</v>
      </c>
      <c r="E127" s="20" t="s">
        <v>3682</v>
      </c>
      <c r="F127" s="19" t="s">
        <v>3447</v>
      </c>
      <c r="G127" s="20" t="s">
        <v>3683</v>
      </c>
      <c r="H127" s="19" t="s">
        <v>3431</v>
      </c>
      <c r="I127" s="19" t="s">
        <v>3437</v>
      </c>
      <c r="J127" s="20" t="s">
        <v>3684</v>
      </c>
    </row>
    <row r="128" customFormat="1" ht="35.1" customHeight="1" spans="1:10">
      <c r="A128" s="18" t="s">
        <v>3666</v>
      </c>
      <c r="B128" s="19" t="s">
        <v>3667</v>
      </c>
      <c r="C128" s="19" t="s">
        <v>3439</v>
      </c>
      <c r="D128" s="19" t="s">
        <v>3440</v>
      </c>
      <c r="E128" s="20" t="s">
        <v>3685</v>
      </c>
      <c r="F128" s="19" t="s">
        <v>3447</v>
      </c>
      <c r="G128" s="20" t="s">
        <v>3559</v>
      </c>
      <c r="H128" s="19" t="s">
        <v>3431</v>
      </c>
      <c r="I128" s="19" t="s">
        <v>3437</v>
      </c>
      <c r="J128" s="20" t="s">
        <v>3685</v>
      </c>
    </row>
    <row r="129" customFormat="1" ht="35.1" customHeight="1" spans="1:10">
      <c r="A129" s="18" t="s">
        <v>3686</v>
      </c>
      <c r="B129" s="22"/>
      <c r="C129" s="22"/>
      <c r="D129" s="22"/>
      <c r="E129" s="23"/>
      <c r="F129" s="22"/>
      <c r="G129" s="23"/>
      <c r="H129" s="22"/>
      <c r="I129" s="22"/>
      <c r="J129" s="23"/>
    </row>
    <row r="130" customFormat="1" ht="35.1" customHeight="1" spans="1:10">
      <c r="A130" s="18" t="s">
        <v>3621</v>
      </c>
      <c r="B130" s="19" t="s">
        <v>3687</v>
      </c>
      <c r="C130" s="19" t="s">
        <v>3427</v>
      </c>
      <c r="D130" s="19" t="s">
        <v>3428</v>
      </c>
      <c r="E130" s="20" t="s">
        <v>3626</v>
      </c>
      <c r="F130" s="19" t="s">
        <v>3501</v>
      </c>
      <c r="G130" s="20" t="s">
        <v>3688</v>
      </c>
      <c r="H130" s="19" t="s">
        <v>3625</v>
      </c>
      <c r="I130" s="19" t="s">
        <v>3432</v>
      </c>
      <c r="J130" s="20" t="s">
        <v>3689</v>
      </c>
    </row>
    <row r="131" customFormat="1" ht="35.1" customHeight="1" spans="1:10">
      <c r="A131" s="18" t="s">
        <v>3621</v>
      </c>
      <c r="B131" s="19" t="s">
        <v>3687</v>
      </c>
      <c r="C131" s="19" t="s">
        <v>3434</v>
      </c>
      <c r="D131" s="19" t="s">
        <v>3451</v>
      </c>
      <c r="E131" s="20" t="s">
        <v>3626</v>
      </c>
      <c r="F131" s="19" t="s">
        <v>3447</v>
      </c>
      <c r="G131" s="20" t="s">
        <v>3688</v>
      </c>
      <c r="H131" s="19" t="s">
        <v>3625</v>
      </c>
      <c r="I131" s="19" t="s">
        <v>3432</v>
      </c>
      <c r="J131" s="20" t="s">
        <v>3689</v>
      </c>
    </row>
    <row r="132" customFormat="1" ht="35.1" customHeight="1" spans="1:10">
      <c r="A132" s="18" t="s">
        <v>3621</v>
      </c>
      <c r="B132" s="19" t="s">
        <v>3687</v>
      </c>
      <c r="C132" s="19" t="s">
        <v>3439</v>
      </c>
      <c r="D132" s="19" t="s">
        <v>3440</v>
      </c>
      <c r="E132" s="20" t="s">
        <v>3690</v>
      </c>
      <c r="F132" s="19" t="s">
        <v>3501</v>
      </c>
      <c r="G132" s="20" t="s">
        <v>3513</v>
      </c>
      <c r="H132" s="19" t="s">
        <v>3431</v>
      </c>
      <c r="I132" s="19" t="s">
        <v>3432</v>
      </c>
      <c r="J132" s="20" t="s">
        <v>3691</v>
      </c>
    </row>
    <row r="133" customFormat="1" ht="35.1" customHeight="1" spans="1:10">
      <c r="A133" s="18" t="s">
        <v>3692</v>
      </c>
      <c r="B133" s="22"/>
      <c r="C133" s="22"/>
      <c r="D133" s="22"/>
      <c r="E133" s="23"/>
      <c r="F133" s="22"/>
      <c r="G133" s="23"/>
      <c r="H133" s="22"/>
      <c r="I133" s="22"/>
      <c r="J133" s="23"/>
    </row>
    <row r="134" customFormat="1" ht="35.1" customHeight="1" spans="1:10">
      <c r="A134" s="18" t="s">
        <v>3693</v>
      </c>
      <c r="B134" s="19" t="s">
        <v>3694</v>
      </c>
      <c r="C134" s="19" t="s">
        <v>3427</v>
      </c>
      <c r="D134" s="19" t="s">
        <v>3428</v>
      </c>
      <c r="E134" s="20" t="s">
        <v>3695</v>
      </c>
      <c r="F134" s="19" t="s">
        <v>3447</v>
      </c>
      <c r="G134" s="20" t="s">
        <v>3696</v>
      </c>
      <c r="H134" s="19" t="s">
        <v>3449</v>
      </c>
      <c r="I134" s="19" t="s">
        <v>3432</v>
      </c>
      <c r="J134" s="20" t="s">
        <v>3697</v>
      </c>
    </row>
    <row r="135" customFormat="1" ht="35.1" customHeight="1" spans="1:10">
      <c r="A135" s="18" t="s">
        <v>3693</v>
      </c>
      <c r="B135" s="19" t="s">
        <v>3694</v>
      </c>
      <c r="C135" s="19" t="s">
        <v>3427</v>
      </c>
      <c r="D135" s="19" t="s">
        <v>3480</v>
      </c>
      <c r="E135" s="20" t="s">
        <v>3698</v>
      </c>
      <c r="F135" s="19" t="s">
        <v>3447</v>
      </c>
      <c r="G135" s="20" t="s">
        <v>3430</v>
      </c>
      <c r="H135" s="19" t="s">
        <v>3431</v>
      </c>
      <c r="I135" s="19" t="s">
        <v>3437</v>
      </c>
      <c r="J135" s="20" t="s">
        <v>3699</v>
      </c>
    </row>
    <row r="136" customFormat="1" ht="35.1" customHeight="1" spans="1:10">
      <c r="A136" s="18" t="s">
        <v>3693</v>
      </c>
      <c r="B136" s="19" t="s">
        <v>3694</v>
      </c>
      <c r="C136" s="19" t="s">
        <v>3434</v>
      </c>
      <c r="D136" s="19" t="s">
        <v>3435</v>
      </c>
      <c r="E136" s="20" t="s">
        <v>3700</v>
      </c>
      <c r="F136" s="19" t="s">
        <v>3447</v>
      </c>
      <c r="G136" s="20" t="s">
        <v>3696</v>
      </c>
      <c r="H136" s="19" t="s">
        <v>3449</v>
      </c>
      <c r="I136" s="19" t="s">
        <v>3432</v>
      </c>
      <c r="J136" s="20" t="s">
        <v>3701</v>
      </c>
    </row>
    <row r="137" customFormat="1" ht="35.1" customHeight="1" spans="1:10">
      <c r="A137" s="18" t="s">
        <v>3693</v>
      </c>
      <c r="B137" s="19" t="s">
        <v>3694</v>
      </c>
      <c r="C137" s="19" t="s">
        <v>3439</v>
      </c>
      <c r="D137" s="19" t="s">
        <v>3440</v>
      </c>
      <c r="E137" s="20" t="s">
        <v>3702</v>
      </c>
      <c r="F137" s="19" t="s">
        <v>3447</v>
      </c>
      <c r="G137" s="20" t="s">
        <v>3430</v>
      </c>
      <c r="H137" s="19" t="s">
        <v>3431</v>
      </c>
      <c r="I137" s="19" t="s">
        <v>3437</v>
      </c>
      <c r="J137" s="20" t="s">
        <v>3703</v>
      </c>
    </row>
    <row r="138" customFormat="1" ht="35.1" customHeight="1" spans="1:10">
      <c r="A138" s="18" t="s">
        <v>3704</v>
      </c>
      <c r="B138" s="19" t="s">
        <v>3705</v>
      </c>
      <c r="C138" s="19" t="s">
        <v>3427</v>
      </c>
      <c r="D138" s="19" t="s">
        <v>3428</v>
      </c>
      <c r="E138" s="20" t="s">
        <v>3706</v>
      </c>
      <c r="F138" s="19" t="s">
        <v>3447</v>
      </c>
      <c r="G138" s="20" t="s">
        <v>3707</v>
      </c>
      <c r="H138" s="19" t="s">
        <v>3503</v>
      </c>
      <c r="I138" s="19" t="s">
        <v>3432</v>
      </c>
      <c r="J138" s="20" t="s">
        <v>3706</v>
      </c>
    </row>
    <row r="139" customFormat="1" ht="35.1" customHeight="1" spans="1:10">
      <c r="A139" s="18" t="s">
        <v>3704</v>
      </c>
      <c r="B139" s="19" t="s">
        <v>3705</v>
      </c>
      <c r="C139" s="19" t="s">
        <v>3434</v>
      </c>
      <c r="D139" s="19" t="s">
        <v>3435</v>
      </c>
      <c r="E139" s="20" t="s">
        <v>3708</v>
      </c>
      <c r="F139" s="19" t="s">
        <v>3447</v>
      </c>
      <c r="G139" s="20" t="s">
        <v>3430</v>
      </c>
      <c r="H139" s="19" t="s">
        <v>3431</v>
      </c>
      <c r="I139" s="19" t="s">
        <v>3437</v>
      </c>
      <c r="J139" s="20" t="s">
        <v>3709</v>
      </c>
    </row>
    <row r="140" customFormat="1" ht="35.1" customHeight="1" spans="1:10">
      <c r="A140" s="18" t="s">
        <v>3704</v>
      </c>
      <c r="B140" s="19" t="s">
        <v>3705</v>
      </c>
      <c r="C140" s="19" t="s">
        <v>3439</v>
      </c>
      <c r="D140" s="19" t="s">
        <v>3440</v>
      </c>
      <c r="E140" s="20" t="s">
        <v>3710</v>
      </c>
      <c r="F140" s="19" t="s">
        <v>3447</v>
      </c>
      <c r="G140" s="20" t="s">
        <v>3430</v>
      </c>
      <c r="H140" s="19" t="s">
        <v>3431</v>
      </c>
      <c r="I140" s="19" t="s">
        <v>3437</v>
      </c>
      <c r="J140" s="20" t="s">
        <v>3711</v>
      </c>
    </row>
    <row r="141" customFormat="1" ht="35.1" customHeight="1" spans="1:10">
      <c r="A141" s="18" t="s">
        <v>3712</v>
      </c>
      <c r="B141" s="22"/>
      <c r="C141" s="22"/>
      <c r="D141" s="22"/>
      <c r="E141" s="23"/>
      <c r="F141" s="22"/>
      <c r="G141" s="23"/>
      <c r="H141" s="22"/>
      <c r="I141" s="22"/>
      <c r="J141" s="23"/>
    </row>
    <row r="142" customFormat="1" ht="35.1" customHeight="1" spans="1:10">
      <c r="A142" s="18" t="s">
        <v>3713</v>
      </c>
      <c r="B142" s="19" t="s">
        <v>3714</v>
      </c>
      <c r="C142" s="19" t="s">
        <v>3427</v>
      </c>
      <c r="D142" s="19" t="s">
        <v>3428</v>
      </c>
      <c r="E142" s="20" t="s">
        <v>3715</v>
      </c>
      <c r="F142" s="19" t="s">
        <v>3447</v>
      </c>
      <c r="G142" s="20" t="s">
        <v>3472</v>
      </c>
      <c r="H142" s="19" t="s">
        <v>3431</v>
      </c>
      <c r="I142" s="19" t="s">
        <v>3432</v>
      </c>
      <c r="J142" s="20" t="s">
        <v>3716</v>
      </c>
    </row>
    <row r="143" customFormat="1" ht="35.1" customHeight="1" spans="1:10">
      <c r="A143" s="18" t="s">
        <v>3713</v>
      </c>
      <c r="B143" s="19" t="s">
        <v>3714</v>
      </c>
      <c r="C143" s="19" t="s">
        <v>3427</v>
      </c>
      <c r="D143" s="19" t="s">
        <v>3470</v>
      </c>
      <c r="E143" s="20" t="s">
        <v>3717</v>
      </c>
      <c r="F143" s="19" t="s">
        <v>3447</v>
      </c>
      <c r="G143" s="20" t="s">
        <v>3718</v>
      </c>
      <c r="H143" s="19" t="s">
        <v>3449</v>
      </c>
      <c r="I143" s="19" t="s">
        <v>3432</v>
      </c>
      <c r="J143" s="20" t="s">
        <v>3716</v>
      </c>
    </row>
    <row r="144" customFormat="1" ht="35.1" customHeight="1" spans="1:10">
      <c r="A144" s="18" t="s">
        <v>3713</v>
      </c>
      <c r="B144" s="19" t="s">
        <v>3714</v>
      </c>
      <c r="C144" s="19" t="s">
        <v>3434</v>
      </c>
      <c r="D144" s="19" t="s">
        <v>3435</v>
      </c>
      <c r="E144" s="20" t="s">
        <v>3719</v>
      </c>
      <c r="F144" s="19" t="s">
        <v>3447</v>
      </c>
      <c r="G144" s="20" t="s">
        <v>3720</v>
      </c>
      <c r="H144" s="19" t="s">
        <v>3625</v>
      </c>
      <c r="I144" s="19" t="s">
        <v>3432</v>
      </c>
      <c r="J144" s="20" t="s">
        <v>3716</v>
      </c>
    </row>
    <row r="145" customFormat="1" ht="35.1" customHeight="1" spans="1:10">
      <c r="A145" s="18" t="s">
        <v>3713</v>
      </c>
      <c r="B145" s="19" t="s">
        <v>3714</v>
      </c>
      <c r="C145" s="19" t="s">
        <v>3439</v>
      </c>
      <c r="D145" s="19" t="s">
        <v>3440</v>
      </c>
      <c r="E145" s="20" t="s">
        <v>3721</v>
      </c>
      <c r="F145" s="19" t="s">
        <v>3447</v>
      </c>
      <c r="G145" s="20" t="s">
        <v>3513</v>
      </c>
      <c r="H145" s="19" t="s">
        <v>3431</v>
      </c>
      <c r="I145" s="19" t="s">
        <v>3432</v>
      </c>
      <c r="J145" s="20" t="s">
        <v>3716</v>
      </c>
    </row>
    <row r="146" customFormat="1" ht="35.1" customHeight="1" spans="1:10">
      <c r="A146" s="18" t="s">
        <v>3722</v>
      </c>
      <c r="B146" s="19" t="s">
        <v>3723</v>
      </c>
      <c r="C146" s="19" t="s">
        <v>3427</v>
      </c>
      <c r="D146" s="19" t="s">
        <v>3428</v>
      </c>
      <c r="E146" s="20" t="s">
        <v>3724</v>
      </c>
      <c r="F146" s="19" t="s">
        <v>3501</v>
      </c>
      <c r="G146" s="20" t="s">
        <v>3725</v>
      </c>
      <c r="H146" s="19" t="s">
        <v>3726</v>
      </c>
      <c r="I146" s="19" t="s">
        <v>3432</v>
      </c>
      <c r="J146" s="20" t="s">
        <v>3727</v>
      </c>
    </row>
    <row r="147" customFormat="1" ht="35.1" customHeight="1" spans="1:10">
      <c r="A147" s="18" t="s">
        <v>3722</v>
      </c>
      <c r="B147" s="19" t="s">
        <v>3723</v>
      </c>
      <c r="C147" s="19" t="s">
        <v>3427</v>
      </c>
      <c r="D147" s="19" t="s">
        <v>3428</v>
      </c>
      <c r="E147" s="20" t="s">
        <v>3728</v>
      </c>
      <c r="F147" s="19" t="s">
        <v>3501</v>
      </c>
      <c r="G147" s="20" t="s">
        <v>3720</v>
      </c>
      <c r="H147" s="19" t="s">
        <v>3729</v>
      </c>
      <c r="I147" s="19" t="s">
        <v>3432</v>
      </c>
      <c r="J147" s="20" t="s">
        <v>3730</v>
      </c>
    </row>
    <row r="148" customFormat="1" ht="35.1" customHeight="1" spans="1:10">
      <c r="A148" s="18" t="s">
        <v>3722</v>
      </c>
      <c r="B148" s="19" t="s">
        <v>3723</v>
      </c>
      <c r="C148" s="19" t="s">
        <v>3427</v>
      </c>
      <c r="D148" s="19" t="s">
        <v>3428</v>
      </c>
      <c r="E148" s="20" t="s">
        <v>3731</v>
      </c>
      <c r="F148" s="19" t="s">
        <v>3501</v>
      </c>
      <c r="G148" s="20" t="s">
        <v>3732</v>
      </c>
      <c r="H148" s="19" t="s">
        <v>3457</v>
      </c>
      <c r="I148" s="19" t="s">
        <v>3432</v>
      </c>
      <c r="J148" s="20" t="s">
        <v>3733</v>
      </c>
    </row>
    <row r="149" customFormat="1" ht="35.1" customHeight="1" spans="1:10">
      <c r="A149" s="18" t="s">
        <v>3722</v>
      </c>
      <c r="B149" s="19" t="s">
        <v>3723</v>
      </c>
      <c r="C149" s="19" t="s">
        <v>3427</v>
      </c>
      <c r="D149" s="19" t="s">
        <v>3470</v>
      </c>
      <c r="E149" s="20" t="s">
        <v>3734</v>
      </c>
      <c r="F149" s="19" t="s">
        <v>3501</v>
      </c>
      <c r="G149" s="20" t="s">
        <v>3472</v>
      </c>
      <c r="H149" s="19" t="s">
        <v>3431</v>
      </c>
      <c r="I149" s="19" t="s">
        <v>3432</v>
      </c>
      <c r="J149" s="20" t="s">
        <v>3735</v>
      </c>
    </row>
    <row r="150" customFormat="1" ht="35.1" customHeight="1" spans="1:10">
      <c r="A150" s="18" t="s">
        <v>3722</v>
      </c>
      <c r="B150" s="19" t="s">
        <v>3723</v>
      </c>
      <c r="C150" s="19" t="s">
        <v>3427</v>
      </c>
      <c r="D150" s="19" t="s">
        <v>3470</v>
      </c>
      <c r="E150" s="20" t="s">
        <v>3736</v>
      </c>
      <c r="F150" s="19" t="s">
        <v>3501</v>
      </c>
      <c r="G150" s="20" t="s">
        <v>3513</v>
      </c>
      <c r="H150" s="19" t="s">
        <v>3431</v>
      </c>
      <c r="I150" s="19" t="s">
        <v>3432</v>
      </c>
      <c r="J150" s="20" t="s">
        <v>3737</v>
      </c>
    </row>
    <row r="151" customFormat="1" ht="35.1" customHeight="1" spans="1:10">
      <c r="A151" s="18" t="s">
        <v>3722</v>
      </c>
      <c r="B151" s="19" t="s">
        <v>3723</v>
      </c>
      <c r="C151" s="19" t="s">
        <v>3427</v>
      </c>
      <c r="D151" s="19" t="s">
        <v>3470</v>
      </c>
      <c r="E151" s="20" t="s">
        <v>3738</v>
      </c>
      <c r="F151" s="19" t="s">
        <v>3501</v>
      </c>
      <c r="G151" s="20" t="s">
        <v>3513</v>
      </c>
      <c r="H151" s="19" t="s">
        <v>3431</v>
      </c>
      <c r="I151" s="19" t="s">
        <v>3432</v>
      </c>
      <c r="J151" s="20" t="s">
        <v>3739</v>
      </c>
    </row>
    <row r="152" customFormat="1" ht="35.1" customHeight="1" spans="1:10">
      <c r="A152" s="18" t="s">
        <v>3722</v>
      </c>
      <c r="B152" s="19" t="s">
        <v>3723</v>
      </c>
      <c r="C152" s="19" t="s">
        <v>3427</v>
      </c>
      <c r="D152" s="19" t="s">
        <v>3561</v>
      </c>
      <c r="E152" s="20" t="s">
        <v>3740</v>
      </c>
      <c r="F152" s="19" t="s">
        <v>3741</v>
      </c>
      <c r="G152" s="20" t="s">
        <v>3742</v>
      </c>
      <c r="H152" s="19" t="s">
        <v>3743</v>
      </c>
      <c r="I152" s="19" t="s">
        <v>3432</v>
      </c>
      <c r="J152" s="20" t="s">
        <v>3744</v>
      </c>
    </row>
    <row r="153" customFormat="1" ht="35.1" customHeight="1" spans="1:10">
      <c r="A153" s="18" t="s">
        <v>3722</v>
      </c>
      <c r="B153" s="19" t="s">
        <v>3723</v>
      </c>
      <c r="C153" s="19" t="s">
        <v>3427</v>
      </c>
      <c r="D153" s="19" t="s">
        <v>3561</v>
      </c>
      <c r="E153" s="20" t="s">
        <v>3745</v>
      </c>
      <c r="F153" s="19" t="s">
        <v>3741</v>
      </c>
      <c r="G153" s="20" t="s">
        <v>3746</v>
      </c>
      <c r="H153" s="19" t="s">
        <v>3743</v>
      </c>
      <c r="I153" s="19" t="s">
        <v>3432</v>
      </c>
      <c r="J153" s="20" t="s">
        <v>3747</v>
      </c>
    </row>
    <row r="154" customFormat="1" ht="35.1" customHeight="1" spans="1:10">
      <c r="A154" s="18" t="s">
        <v>3722</v>
      </c>
      <c r="B154" s="19" t="s">
        <v>3723</v>
      </c>
      <c r="C154" s="19" t="s">
        <v>3434</v>
      </c>
      <c r="D154" s="19" t="s">
        <v>3435</v>
      </c>
      <c r="E154" s="20" t="s">
        <v>3748</v>
      </c>
      <c r="F154" s="19" t="s">
        <v>3447</v>
      </c>
      <c r="G154" s="20" t="s">
        <v>3513</v>
      </c>
      <c r="H154" s="19" t="s">
        <v>3431</v>
      </c>
      <c r="I154" s="19" t="s">
        <v>3432</v>
      </c>
      <c r="J154" s="20" t="s">
        <v>3749</v>
      </c>
    </row>
    <row r="155" customFormat="1" ht="35.1" customHeight="1" spans="1:10">
      <c r="A155" s="18" t="s">
        <v>3722</v>
      </c>
      <c r="B155" s="19" t="s">
        <v>3723</v>
      </c>
      <c r="C155" s="19" t="s">
        <v>3439</v>
      </c>
      <c r="D155" s="19" t="s">
        <v>3440</v>
      </c>
      <c r="E155" s="20" t="s">
        <v>3750</v>
      </c>
      <c r="F155" s="19" t="s">
        <v>3501</v>
      </c>
      <c r="G155" s="20" t="s">
        <v>3513</v>
      </c>
      <c r="H155" s="19" t="s">
        <v>3431</v>
      </c>
      <c r="I155" s="19" t="s">
        <v>3432</v>
      </c>
      <c r="J155" s="20" t="s">
        <v>3751</v>
      </c>
    </row>
    <row r="156" customFormat="1" ht="35.1" customHeight="1" spans="1:10">
      <c r="A156" s="18" t="s">
        <v>3752</v>
      </c>
      <c r="B156" s="22"/>
      <c r="C156" s="22"/>
      <c r="D156" s="22"/>
      <c r="E156" s="23"/>
      <c r="F156" s="22"/>
      <c r="G156" s="23"/>
      <c r="H156" s="22"/>
      <c r="I156" s="22"/>
      <c r="J156" s="23"/>
    </row>
    <row r="157" customFormat="1" ht="35.1" customHeight="1" spans="1:10">
      <c r="A157" s="18" t="s">
        <v>3753</v>
      </c>
      <c r="B157" s="19" t="s">
        <v>3754</v>
      </c>
      <c r="C157" s="19" t="s">
        <v>3427</v>
      </c>
      <c r="D157" s="19" t="s">
        <v>3428</v>
      </c>
      <c r="E157" s="20" t="s">
        <v>3755</v>
      </c>
      <c r="F157" s="19" t="s">
        <v>3447</v>
      </c>
      <c r="G157" s="20" t="s">
        <v>3756</v>
      </c>
      <c r="H157" s="19" t="s">
        <v>3449</v>
      </c>
      <c r="I157" s="19" t="s">
        <v>3432</v>
      </c>
      <c r="J157" s="20" t="s">
        <v>3757</v>
      </c>
    </row>
    <row r="158" customFormat="1" ht="35.1" customHeight="1" spans="1:10">
      <c r="A158" s="18" t="s">
        <v>3753</v>
      </c>
      <c r="B158" s="19" t="s">
        <v>3754</v>
      </c>
      <c r="C158" s="19" t="s">
        <v>3427</v>
      </c>
      <c r="D158" s="19" t="s">
        <v>3470</v>
      </c>
      <c r="E158" s="20" t="s">
        <v>3758</v>
      </c>
      <c r="F158" s="19" t="s">
        <v>3447</v>
      </c>
      <c r="G158" s="20" t="s">
        <v>3430</v>
      </c>
      <c r="H158" s="19" t="s">
        <v>3431</v>
      </c>
      <c r="I158" s="19" t="s">
        <v>3432</v>
      </c>
      <c r="J158" s="20" t="s">
        <v>3757</v>
      </c>
    </row>
    <row r="159" customFormat="1" ht="35.1" customHeight="1" spans="1:10">
      <c r="A159" s="18" t="s">
        <v>3753</v>
      </c>
      <c r="B159" s="19" t="s">
        <v>3754</v>
      </c>
      <c r="C159" s="19" t="s">
        <v>3427</v>
      </c>
      <c r="D159" s="19" t="s">
        <v>3480</v>
      </c>
      <c r="E159" s="20" t="s">
        <v>3715</v>
      </c>
      <c r="F159" s="19" t="s">
        <v>3447</v>
      </c>
      <c r="G159" s="20" t="s">
        <v>3472</v>
      </c>
      <c r="H159" s="19" t="s">
        <v>3431</v>
      </c>
      <c r="I159" s="19" t="s">
        <v>3432</v>
      </c>
      <c r="J159" s="20" t="s">
        <v>3757</v>
      </c>
    </row>
    <row r="160" customFormat="1" ht="35.1" customHeight="1" spans="1:10">
      <c r="A160" s="18" t="s">
        <v>3753</v>
      </c>
      <c r="B160" s="19" t="s">
        <v>3754</v>
      </c>
      <c r="C160" s="19" t="s">
        <v>3427</v>
      </c>
      <c r="D160" s="19" t="s">
        <v>3561</v>
      </c>
      <c r="E160" s="20" t="s">
        <v>3759</v>
      </c>
      <c r="F160" s="19" t="s">
        <v>3447</v>
      </c>
      <c r="G160" s="20" t="s">
        <v>3760</v>
      </c>
      <c r="H160" s="19" t="s">
        <v>3761</v>
      </c>
      <c r="I160" s="19" t="s">
        <v>3432</v>
      </c>
      <c r="J160" s="20" t="s">
        <v>3762</v>
      </c>
    </row>
    <row r="161" customFormat="1" ht="35.1" customHeight="1" spans="1:10">
      <c r="A161" s="18" t="s">
        <v>3753</v>
      </c>
      <c r="B161" s="19" t="s">
        <v>3754</v>
      </c>
      <c r="C161" s="19" t="s">
        <v>3434</v>
      </c>
      <c r="D161" s="19" t="s">
        <v>3435</v>
      </c>
      <c r="E161" s="20" t="s">
        <v>3763</v>
      </c>
      <c r="F161" s="19" t="s">
        <v>3447</v>
      </c>
      <c r="G161" s="20" t="s">
        <v>3472</v>
      </c>
      <c r="H161" s="19" t="s">
        <v>3431</v>
      </c>
      <c r="I161" s="19" t="s">
        <v>3432</v>
      </c>
      <c r="J161" s="20" t="s">
        <v>3762</v>
      </c>
    </row>
    <row r="162" customFormat="1" ht="35.1" customHeight="1" spans="1:10">
      <c r="A162" s="18" t="s">
        <v>3753</v>
      </c>
      <c r="B162" s="19" t="s">
        <v>3754</v>
      </c>
      <c r="C162" s="19" t="s">
        <v>3439</v>
      </c>
      <c r="D162" s="19" t="s">
        <v>3440</v>
      </c>
      <c r="E162" s="20" t="s">
        <v>3764</v>
      </c>
      <c r="F162" s="19" t="s">
        <v>3447</v>
      </c>
      <c r="G162" s="20" t="s">
        <v>3513</v>
      </c>
      <c r="H162" s="19" t="s">
        <v>3431</v>
      </c>
      <c r="I162" s="19" t="s">
        <v>3432</v>
      </c>
      <c r="J162" s="20" t="s">
        <v>3762</v>
      </c>
    </row>
    <row r="163" customFormat="1" ht="35.1" customHeight="1" spans="1:10">
      <c r="A163" s="18" t="s">
        <v>3753</v>
      </c>
      <c r="B163" s="19" t="s">
        <v>3754</v>
      </c>
      <c r="C163" s="19" t="s">
        <v>3439</v>
      </c>
      <c r="D163" s="19" t="s">
        <v>3440</v>
      </c>
      <c r="E163" s="20" t="s">
        <v>3765</v>
      </c>
      <c r="F163" s="19" t="s">
        <v>3447</v>
      </c>
      <c r="G163" s="20" t="s">
        <v>3513</v>
      </c>
      <c r="H163" s="19" t="s">
        <v>3431</v>
      </c>
      <c r="I163" s="19" t="s">
        <v>3432</v>
      </c>
      <c r="J163" s="20" t="s">
        <v>3762</v>
      </c>
    </row>
    <row r="164" customFormat="1" ht="35.1" customHeight="1" spans="1:10">
      <c r="A164" s="18" t="s">
        <v>3766</v>
      </c>
      <c r="B164" s="22"/>
      <c r="C164" s="22"/>
      <c r="D164" s="22"/>
      <c r="E164" s="23"/>
      <c r="F164" s="22"/>
      <c r="G164" s="23"/>
      <c r="H164" s="22"/>
      <c r="I164" s="22"/>
      <c r="J164" s="23"/>
    </row>
    <row r="165" customFormat="1" ht="35.1" customHeight="1" spans="1:10">
      <c r="A165" s="18" t="s">
        <v>3767</v>
      </c>
      <c r="B165" s="19" t="s">
        <v>3768</v>
      </c>
      <c r="C165" s="19" t="s">
        <v>3427</v>
      </c>
      <c r="D165" s="19" t="s">
        <v>3428</v>
      </c>
      <c r="E165" s="20" t="s">
        <v>3769</v>
      </c>
      <c r="F165" s="19" t="s">
        <v>3447</v>
      </c>
      <c r="G165" s="20" t="s">
        <v>3484</v>
      </c>
      <c r="H165" s="19" t="s">
        <v>3503</v>
      </c>
      <c r="I165" s="19" t="s">
        <v>3432</v>
      </c>
      <c r="J165" s="20" t="s">
        <v>3770</v>
      </c>
    </row>
    <row r="166" customFormat="1" ht="35.1" customHeight="1" spans="1:10">
      <c r="A166" s="18" t="s">
        <v>3767</v>
      </c>
      <c r="B166" s="19" t="s">
        <v>3768</v>
      </c>
      <c r="C166" s="19" t="s">
        <v>3434</v>
      </c>
      <c r="D166" s="19" t="s">
        <v>3583</v>
      </c>
      <c r="E166" s="20" t="s">
        <v>3771</v>
      </c>
      <c r="F166" s="19" t="s">
        <v>3447</v>
      </c>
      <c r="G166" s="20" t="s">
        <v>3772</v>
      </c>
      <c r="H166" s="19" t="s">
        <v>3614</v>
      </c>
      <c r="I166" s="19" t="s">
        <v>3432</v>
      </c>
      <c r="J166" s="20" t="s">
        <v>3770</v>
      </c>
    </row>
    <row r="167" customFormat="1" ht="35.1" customHeight="1" spans="1:10">
      <c r="A167" s="18" t="s">
        <v>3767</v>
      </c>
      <c r="B167" s="19" t="s">
        <v>3768</v>
      </c>
      <c r="C167" s="19" t="s">
        <v>3439</v>
      </c>
      <c r="D167" s="19" t="s">
        <v>3440</v>
      </c>
      <c r="E167" s="20" t="s">
        <v>3773</v>
      </c>
      <c r="F167" s="19" t="s">
        <v>3447</v>
      </c>
      <c r="G167" s="20" t="s">
        <v>3551</v>
      </c>
      <c r="H167" s="19" t="s">
        <v>3431</v>
      </c>
      <c r="I167" s="19" t="s">
        <v>3432</v>
      </c>
      <c r="J167" s="20" t="s">
        <v>3770</v>
      </c>
    </row>
    <row r="168" customFormat="1" ht="35.1" customHeight="1" spans="1:10">
      <c r="A168" s="18" t="s">
        <v>3774</v>
      </c>
      <c r="B168" s="19" t="s">
        <v>3775</v>
      </c>
      <c r="C168" s="19" t="s">
        <v>3427</v>
      </c>
      <c r="D168" s="19" t="s">
        <v>3428</v>
      </c>
      <c r="E168" s="20" t="s">
        <v>3776</v>
      </c>
      <c r="F168" s="19" t="s">
        <v>3447</v>
      </c>
      <c r="G168" s="20" t="s">
        <v>3502</v>
      </c>
      <c r="H168" s="19" t="s">
        <v>3777</v>
      </c>
      <c r="I168" s="19" t="s">
        <v>3432</v>
      </c>
      <c r="J168" s="20" t="s">
        <v>3778</v>
      </c>
    </row>
    <row r="169" customFormat="1" ht="35.1" customHeight="1" spans="1:10">
      <c r="A169" s="18" t="s">
        <v>3774</v>
      </c>
      <c r="B169" s="19" t="s">
        <v>3775</v>
      </c>
      <c r="C169" s="19" t="s">
        <v>3427</v>
      </c>
      <c r="D169" s="19" t="s">
        <v>3470</v>
      </c>
      <c r="E169" s="20" t="s">
        <v>3779</v>
      </c>
      <c r="F169" s="19" t="s">
        <v>3447</v>
      </c>
      <c r="G169" s="20" t="s">
        <v>3472</v>
      </c>
      <c r="H169" s="19" t="s">
        <v>3431</v>
      </c>
      <c r="I169" s="19" t="s">
        <v>3432</v>
      </c>
      <c r="J169" s="20" t="s">
        <v>3778</v>
      </c>
    </row>
    <row r="170" customFormat="1" ht="35.1" customHeight="1" spans="1:10">
      <c r="A170" s="18" t="s">
        <v>3774</v>
      </c>
      <c r="B170" s="19" t="s">
        <v>3775</v>
      </c>
      <c r="C170" s="19" t="s">
        <v>3434</v>
      </c>
      <c r="D170" s="19" t="s">
        <v>3435</v>
      </c>
      <c r="E170" s="20" t="s">
        <v>3780</v>
      </c>
      <c r="F170" s="19" t="s">
        <v>3447</v>
      </c>
      <c r="G170" s="20" t="s">
        <v>3781</v>
      </c>
      <c r="H170" s="19" t="s">
        <v>3431</v>
      </c>
      <c r="I170" s="19" t="s">
        <v>3432</v>
      </c>
      <c r="J170" s="20" t="s">
        <v>3778</v>
      </c>
    </row>
    <row r="171" customFormat="1" ht="35.1" customHeight="1" spans="1:10">
      <c r="A171" s="18" t="s">
        <v>3774</v>
      </c>
      <c r="B171" s="19" t="s">
        <v>3775</v>
      </c>
      <c r="C171" s="19" t="s">
        <v>3439</v>
      </c>
      <c r="D171" s="19" t="s">
        <v>3440</v>
      </c>
      <c r="E171" s="20" t="s">
        <v>3782</v>
      </c>
      <c r="F171" s="19" t="s">
        <v>3447</v>
      </c>
      <c r="G171" s="20" t="s">
        <v>3513</v>
      </c>
      <c r="H171" s="19" t="s">
        <v>3431</v>
      </c>
      <c r="I171" s="19" t="s">
        <v>3432</v>
      </c>
      <c r="J171" s="20" t="s">
        <v>3778</v>
      </c>
    </row>
    <row r="172" customFormat="1" ht="35.1" customHeight="1" spans="1:10">
      <c r="A172" s="18" t="s">
        <v>3783</v>
      </c>
      <c r="B172" s="19" t="s">
        <v>3784</v>
      </c>
      <c r="C172" s="19" t="s">
        <v>3427</v>
      </c>
      <c r="D172" s="19" t="s">
        <v>3470</v>
      </c>
      <c r="E172" s="20" t="s">
        <v>3785</v>
      </c>
      <c r="F172" s="19" t="s">
        <v>3447</v>
      </c>
      <c r="G172" s="20" t="s">
        <v>3472</v>
      </c>
      <c r="H172" s="19" t="s">
        <v>3431</v>
      </c>
      <c r="I172" s="19" t="s">
        <v>3432</v>
      </c>
      <c r="J172" s="20" t="s">
        <v>3786</v>
      </c>
    </row>
    <row r="173" customFormat="1" ht="35.1" customHeight="1" spans="1:10">
      <c r="A173" s="18" t="s">
        <v>3783</v>
      </c>
      <c r="B173" s="19" t="s">
        <v>3784</v>
      </c>
      <c r="C173" s="19" t="s">
        <v>3434</v>
      </c>
      <c r="D173" s="19" t="s">
        <v>3583</v>
      </c>
      <c r="E173" s="20" t="s">
        <v>3787</v>
      </c>
      <c r="F173" s="19" t="s">
        <v>3447</v>
      </c>
      <c r="G173" s="20" t="s">
        <v>3788</v>
      </c>
      <c r="H173" s="19" t="s">
        <v>3449</v>
      </c>
      <c r="I173" s="19" t="s">
        <v>3432</v>
      </c>
      <c r="J173" s="20" t="s">
        <v>3786</v>
      </c>
    </row>
    <row r="174" customFormat="1" ht="35.1" customHeight="1" spans="1:10">
      <c r="A174" s="18" t="s">
        <v>3783</v>
      </c>
      <c r="B174" s="19" t="s">
        <v>3784</v>
      </c>
      <c r="C174" s="19" t="s">
        <v>3439</v>
      </c>
      <c r="D174" s="19" t="s">
        <v>3440</v>
      </c>
      <c r="E174" s="20" t="s">
        <v>3789</v>
      </c>
      <c r="F174" s="19" t="s">
        <v>3447</v>
      </c>
      <c r="G174" s="20" t="s">
        <v>3430</v>
      </c>
      <c r="H174" s="19" t="s">
        <v>3431</v>
      </c>
      <c r="I174" s="19" t="s">
        <v>3432</v>
      </c>
      <c r="J174" s="20" t="s">
        <v>3786</v>
      </c>
    </row>
    <row r="175" customFormat="1" ht="35.1" customHeight="1" spans="1:10">
      <c r="A175" s="18" t="s">
        <v>3790</v>
      </c>
      <c r="B175" s="19" t="s">
        <v>3791</v>
      </c>
      <c r="C175" s="19" t="s">
        <v>3427</v>
      </c>
      <c r="D175" s="19" t="s">
        <v>3428</v>
      </c>
      <c r="E175" s="20" t="s">
        <v>3792</v>
      </c>
      <c r="F175" s="19" t="s">
        <v>3447</v>
      </c>
      <c r="G175" s="20" t="s">
        <v>3793</v>
      </c>
      <c r="H175" s="19" t="s">
        <v>3449</v>
      </c>
      <c r="I175" s="19" t="s">
        <v>3432</v>
      </c>
      <c r="J175" s="20" t="s">
        <v>3794</v>
      </c>
    </row>
    <row r="176" customFormat="1" ht="35.1" customHeight="1" spans="1:10">
      <c r="A176" s="18" t="s">
        <v>3790</v>
      </c>
      <c r="B176" s="19" t="s">
        <v>3791</v>
      </c>
      <c r="C176" s="19" t="s">
        <v>3434</v>
      </c>
      <c r="D176" s="19" t="s">
        <v>3451</v>
      </c>
      <c r="E176" s="20" t="s">
        <v>3795</v>
      </c>
      <c r="F176" s="19" t="s">
        <v>3447</v>
      </c>
      <c r="G176" s="20" t="s">
        <v>3796</v>
      </c>
      <c r="H176" s="19" t="s">
        <v>3625</v>
      </c>
      <c r="I176" s="19" t="s">
        <v>3432</v>
      </c>
      <c r="J176" s="20" t="s">
        <v>3794</v>
      </c>
    </row>
    <row r="177" customFormat="1" ht="35.1" customHeight="1" spans="1:10">
      <c r="A177" s="18" t="s">
        <v>3790</v>
      </c>
      <c r="B177" s="19" t="s">
        <v>3791</v>
      </c>
      <c r="C177" s="19" t="s">
        <v>3439</v>
      </c>
      <c r="D177" s="19" t="s">
        <v>3440</v>
      </c>
      <c r="E177" s="20" t="s">
        <v>3773</v>
      </c>
      <c r="F177" s="19" t="s">
        <v>3447</v>
      </c>
      <c r="G177" s="20" t="s">
        <v>3430</v>
      </c>
      <c r="H177" s="19" t="s">
        <v>3431</v>
      </c>
      <c r="I177" s="19" t="s">
        <v>3432</v>
      </c>
      <c r="J177" s="20" t="s">
        <v>3794</v>
      </c>
    </row>
    <row r="178" customFormat="1" ht="35.1" customHeight="1" spans="1:10">
      <c r="A178" s="18" t="s">
        <v>3797</v>
      </c>
      <c r="B178" s="19" t="s">
        <v>3798</v>
      </c>
      <c r="C178" s="19" t="s">
        <v>3427</v>
      </c>
      <c r="D178" s="19" t="s">
        <v>3428</v>
      </c>
      <c r="E178" s="20" t="s">
        <v>3799</v>
      </c>
      <c r="F178" s="19" t="s">
        <v>3447</v>
      </c>
      <c r="G178" s="20" t="s">
        <v>3800</v>
      </c>
      <c r="H178" s="19" t="s">
        <v>3673</v>
      </c>
      <c r="I178" s="19" t="s">
        <v>3432</v>
      </c>
      <c r="J178" s="20" t="s">
        <v>3801</v>
      </c>
    </row>
    <row r="179" customFormat="1" ht="35.1" customHeight="1" spans="1:10">
      <c r="A179" s="18" t="s">
        <v>3797</v>
      </c>
      <c r="B179" s="19" t="s">
        <v>3798</v>
      </c>
      <c r="C179" s="19" t="s">
        <v>3434</v>
      </c>
      <c r="D179" s="19" t="s">
        <v>3435</v>
      </c>
      <c r="E179" s="20" t="s">
        <v>3802</v>
      </c>
      <c r="F179" s="19" t="s">
        <v>3447</v>
      </c>
      <c r="G179" s="20" t="s">
        <v>3803</v>
      </c>
      <c r="H179" s="19" t="s">
        <v>3431</v>
      </c>
      <c r="I179" s="19" t="s">
        <v>3432</v>
      </c>
      <c r="J179" s="20" t="s">
        <v>3804</v>
      </c>
    </row>
    <row r="180" customFormat="1" ht="35.1" customHeight="1" spans="1:10">
      <c r="A180" s="18" t="s">
        <v>3797</v>
      </c>
      <c r="B180" s="19" t="s">
        <v>3798</v>
      </c>
      <c r="C180" s="19" t="s">
        <v>3439</v>
      </c>
      <c r="D180" s="19" t="s">
        <v>3440</v>
      </c>
      <c r="E180" s="20" t="s">
        <v>3458</v>
      </c>
      <c r="F180" s="19" t="s">
        <v>3447</v>
      </c>
      <c r="G180" s="20" t="s">
        <v>3430</v>
      </c>
      <c r="H180" s="19" t="s">
        <v>3431</v>
      </c>
      <c r="I180" s="19" t="s">
        <v>3432</v>
      </c>
      <c r="J180" s="20" t="s">
        <v>3805</v>
      </c>
    </row>
    <row r="181" customFormat="1" ht="35.1" customHeight="1" spans="1:10">
      <c r="A181" s="18" t="s">
        <v>3806</v>
      </c>
      <c r="B181" s="19" t="s">
        <v>3807</v>
      </c>
      <c r="C181" s="19" t="s">
        <v>3427</v>
      </c>
      <c r="D181" s="19" t="s">
        <v>3428</v>
      </c>
      <c r="E181" s="20" t="s">
        <v>3808</v>
      </c>
      <c r="F181" s="19" t="s">
        <v>3447</v>
      </c>
      <c r="G181" s="20" t="s">
        <v>3809</v>
      </c>
      <c r="H181" s="19" t="s">
        <v>3503</v>
      </c>
      <c r="I181" s="19" t="s">
        <v>3432</v>
      </c>
      <c r="J181" s="20" t="s">
        <v>3810</v>
      </c>
    </row>
    <row r="182" customFormat="1" ht="35.1" customHeight="1" spans="1:10">
      <c r="A182" s="18" t="s">
        <v>3806</v>
      </c>
      <c r="B182" s="19" t="s">
        <v>3807</v>
      </c>
      <c r="C182" s="19" t="s">
        <v>3427</v>
      </c>
      <c r="D182" s="19" t="s">
        <v>3480</v>
      </c>
      <c r="E182" s="20" t="s">
        <v>3811</v>
      </c>
      <c r="F182" s="19" t="s">
        <v>3447</v>
      </c>
      <c r="G182" s="20" t="s">
        <v>3472</v>
      </c>
      <c r="H182" s="19" t="s">
        <v>3431</v>
      </c>
      <c r="I182" s="19" t="s">
        <v>3432</v>
      </c>
      <c r="J182" s="20" t="s">
        <v>3810</v>
      </c>
    </row>
    <row r="183" customFormat="1" ht="35.1" customHeight="1" spans="1:10">
      <c r="A183" s="18" t="s">
        <v>3806</v>
      </c>
      <c r="B183" s="19" t="s">
        <v>3807</v>
      </c>
      <c r="C183" s="19" t="s">
        <v>3434</v>
      </c>
      <c r="D183" s="19" t="s">
        <v>3435</v>
      </c>
      <c r="E183" s="20" t="s">
        <v>3812</v>
      </c>
      <c r="F183" s="19" t="s">
        <v>3447</v>
      </c>
      <c r="G183" s="20" t="s">
        <v>3430</v>
      </c>
      <c r="H183" s="19" t="s">
        <v>3431</v>
      </c>
      <c r="I183" s="19" t="s">
        <v>3432</v>
      </c>
      <c r="J183" s="20" t="s">
        <v>3810</v>
      </c>
    </row>
    <row r="184" customFormat="1" ht="35.1" customHeight="1" spans="1:10">
      <c r="A184" s="18" t="s">
        <v>3806</v>
      </c>
      <c r="B184" s="19" t="s">
        <v>3807</v>
      </c>
      <c r="C184" s="19" t="s">
        <v>3439</v>
      </c>
      <c r="D184" s="19" t="s">
        <v>3440</v>
      </c>
      <c r="E184" s="20" t="s">
        <v>3773</v>
      </c>
      <c r="F184" s="19" t="s">
        <v>3447</v>
      </c>
      <c r="G184" s="20" t="s">
        <v>3513</v>
      </c>
      <c r="H184" s="19" t="s">
        <v>3431</v>
      </c>
      <c r="I184" s="19" t="s">
        <v>3432</v>
      </c>
      <c r="J184" s="20" t="s">
        <v>3810</v>
      </c>
    </row>
    <row r="185" customFormat="1" ht="35.1" customHeight="1" spans="1:10">
      <c r="A185" s="18" t="s">
        <v>3813</v>
      </c>
      <c r="B185" s="19" t="s">
        <v>3814</v>
      </c>
      <c r="C185" s="19" t="s">
        <v>3427</v>
      </c>
      <c r="D185" s="19" t="s">
        <v>3428</v>
      </c>
      <c r="E185" s="20" t="s">
        <v>3815</v>
      </c>
      <c r="F185" s="19" t="s">
        <v>3447</v>
      </c>
      <c r="G185" s="20" t="s">
        <v>3816</v>
      </c>
      <c r="H185" s="19" t="s">
        <v>3817</v>
      </c>
      <c r="I185" s="19" t="s">
        <v>3432</v>
      </c>
      <c r="J185" s="20" t="s">
        <v>3818</v>
      </c>
    </row>
    <row r="186" customFormat="1" ht="35.1" customHeight="1" spans="1:10">
      <c r="A186" s="18" t="s">
        <v>3813</v>
      </c>
      <c r="B186" s="19" t="s">
        <v>3814</v>
      </c>
      <c r="C186" s="19" t="s">
        <v>3427</v>
      </c>
      <c r="D186" s="19" t="s">
        <v>3428</v>
      </c>
      <c r="E186" s="20" t="s">
        <v>3819</v>
      </c>
      <c r="F186" s="19" t="s">
        <v>3447</v>
      </c>
      <c r="G186" s="20" t="s">
        <v>3820</v>
      </c>
      <c r="H186" s="19" t="s">
        <v>3821</v>
      </c>
      <c r="I186" s="19" t="s">
        <v>3432</v>
      </c>
      <c r="J186" s="20" t="s">
        <v>3822</v>
      </c>
    </row>
    <row r="187" customFormat="1" ht="35.1" customHeight="1" spans="1:10">
      <c r="A187" s="18" t="s">
        <v>3813</v>
      </c>
      <c r="B187" s="19" t="s">
        <v>3814</v>
      </c>
      <c r="C187" s="19" t="s">
        <v>3427</v>
      </c>
      <c r="D187" s="19" t="s">
        <v>3428</v>
      </c>
      <c r="E187" s="20" t="s">
        <v>3823</v>
      </c>
      <c r="F187" s="19" t="s">
        <v>3447</v>
      </c>
      <c r="G187" s="20" t="s">
        <v>3824</v>
      </c>
      <c r="H187" s="19" t="s">
        <v>3821</v>
      </c>
      <c r="I187" s="19" t="s">
        <v>3432</v>
      </c>
      <c r="J187" s="20" t="s">
        <v>3825</v>
      </c>
    </row>
    <row r="188" customFormat="1" ht="35.1" customHeight="1" spans="1:10">
      <c r="A188" s="18" t="s">
        <v>3813</v>
      </c>
      <c r="B188" s="19" t="s">
        <v>3814</v>
      </c>
      <c r="C188" s="19" t="s">
        <v>3427</v>
      </c>
      <c r="D188" s="19" t="s">
        <v>3428</v>
      </c>
      <c r="E188" s="20" t="s">
        <v>3826</v>
      </c>
      <c r="F188" s="19" t="s">
        <v>3447</v>
      </c>
      <c r="G188" s="20" t="s">
        <v>3502</v>
      </c>
      <c r="H188" s="19" t="s">
        <v>3827</v>
      </c>
      <c r="I188" s="19" t="s">
        <v>3432</v>
      </c>
      <c r="J188" s="20" t="s">
        <v>3828</v>
      </c>
    </row>
    <row r="189" customFormat="1" ht="35.1" customHeight="1" spans="1:10">
      <c r="A189" s="18" t="s">
        <v>3813</v>
      </c>
      <c r="B189" s="19" t="s">
        <v>3814</v>
      </c>
      <c r="C189" s="19" t="s">
        <v>3427</v>
      </c>
      <c r="D189" s="19" t="s">
        <v>3428</v>
      </c>
      <c r="E189" s="20" t="s">
        <v>3829</v>
      </c>
      <c r="F189" s="19" t="s">
        <v>3447</v>
      </c>
      <c r="G189" s="20" t="s">
        <v>3830</v>
      </c>
      <c r="H189" s="19" t="s">
        <v>3729</v>
      </c>
      <c r="I189" s="19" t="s">
        <v>3432</v>
      </c>
      <c r="J189" s="20" t="s">
        <v>3831</v>
      </c>
    </row>
    <row r="190" customFormat="1" ht="35.1" customHeight="1" spans="1:10">
      <c r="A190" s="18" t="s">
        <v>3813</v>
      </c>
      <c r="B190" s="19" t="s">
        <v>3814</v>
      </c>
      <c r="C190" s="19" t="s">
        <v>3427</v>
      </c>
      <c r="D190" s="19" t="s">
        <v>3428</v>
      </c>
      <c r="E190" s="20" t="s">
        <v>3832</v>
      </c>
      <c r="F190" s="19" t="s">
        <v>3447</v>
      </c>
      <c r="G190" s="20" t="s">
        <v>3707</v>
      </c>
      <c r="H190" s="19" t="s">
        <v>3833</v>
      </c>
      <c r="I190" s="19" t="s">
        <v>3432</v>
      </c>
      <c r="J190" s="20" t="s">
        <v>3834</v>
      </c>
    </row>
    <row r="191" customFormat="1" ht="35.1" customHeight="1" spans="1:10">
      <c r="A191" s="18" t="s">
        <v>3813</v>
      </c>
      <c r="B191" s="19" t="s">
        <v>3814</v>
      </c>
      <c r="C191" s="19" t="s">
        <v>3427</v>
      </c>
      <c r="D191" s="19" t="s">
        <v>3428</v>
      </c>
      <c r="E191" s="20" t="s">
        <v>3835</v>
      </c>
      <c r="F191" s="19" t="s">
        <v>3447</v>
      </c>
      <c r="G191" s="20" t="s">
        <v>3502</v>
      </c>
      <c r="H191" s="19" t="s">
        <v>3503</v>
      </c>
      <c r="I191" s="19" t="s">
        <v>3432</v>
      </c>
      <c r="J191" s="20" t="s">
        <v>3836</v>
      </c>
    </row>
    <row r="192" customFormat="1" ht="35.1" customHeight="1" spans="1:10">
      <c r="A192" s="18" t="s">
        <v>3813</v>
      </c>
      <c r="B192" s="19" t="s">
        <v>3814</v>
      </c>
      <c r="C192" s="19" t="s">
        <v>3427</v>
      </c>
      <c r="D192" s="19" t="s">
        <v>3428</v>
      </c>
      <c r="E192" s="20" t="s">
        <v>3837</v>
      </c>
      <c r="F192" s="19" t="s">
        <v>3447</v>
      </c>
      <c r="G192" s="20" t="s">
        <v>3809</v>
      </c>
      <c r="H192" s="19" t="s">
        <v>3503</v>
      </c>
      <c r="I192" s="19" t="s">
        <v>3432</v>
      </c>
      <c r="J192" s="20" t="s">
        <v>3838</v>
      </c>
    </row>
    <row r="193" customFormat="1" ht="35.1" customHeight="1" spans="1:10">
      <c r="A193" s="18" t="s">
        <v>3813</v>
      </c>
      <c r="B193" s="19" t="s">
        <v>3814</v>
      </c>
      <c r="C193" s="19" t="s">
        <v>3427</v>
      </c>
      <c r="D193" s="19" t="s">
        <v>3428</v>
      </c>
      <c r="E193" s="20" t="s">
        <v>3839</v>
      </c>
      <c r="F193" s="19" t="s">
        <v>3447</v>
      </c>
      <c r="G193" s="20" t="s">
        <v>3502</v>
      </c>
      <c r="H193" s="19" t="s">
        <v>3840</v>
      </c>
      <c r="I193" s="19" t="s">
        <v>3432</v>
      </c>
      <c r="J193" s="20" t="s">
        <v>3841</v>
      </c>
    </row>
    <row r="194" customFormat="1" ht="35.1" customHeight="1" spans="1:10">
      <c r="A194" s="18" t="s">
        <v>3813</v>
      </c>
      <c r="B194" s="19" t="s">
        <v>3814</v>
      </c>
      <c r="C194" s="19" t="s">
        <v>3427</v>
      </c>
      <c r="D194" s="19" t="s">
        <v>3428</v>
      </c>
      <c r="E194" s="20" t="s">
        <v>3842</v>
      </c>
      <c r="F194" s="19" t="s">
        <v>3447</v>
      </c>
      <c r="G194" s="20" t="s">
        <v>3502</v>
      </c>
      <c r="H194" s="19" t="s">
        <v>3840</v>
      </c>
      <c r="I194" s="19" t="s">
        <v>3432</v>
      </c>
      <c r="J194" s="20" t="s">
        <v>3843</v>
      </c>
    </row>
    <row r="195" customFormat="1" ht="35.1" customHeight="1" spans="1:10">
      <c r="A195" s="18" t="s">
        <v>3813</v>
      </c>
      <c r="B195" s="19" t="s">
        <v>3814</v>
      </c>
      <c r="C195" s="19" t="s">
        <v>3427</v>
      </c>
      <c r="D195" s="19" t="s">
        <v>3428</v>
      </c>
      <c r="E195" s="20" t="s">
        <v>3844</v>
      </c>
      <c r="F195" s="19" t="s">
        <v>3447</v>
      </c>
      <c r="G195" s="20" t="s">
        <v>3845</v>
      </c>
      <c r="H195" s="19" t="s">
        <v>3846</v>
      </c>
      <c r="I195" s="19" t="s">
        <v>3432</v>
      </c>
      <c r="J195" s="20" t="s">
        <v>3847</v>
      </c>
    </row>
    <row r="196" customFormat="1" ht="35.1" customHeight="1" spans="1:10">
      <c r="A196" s="18" t="s">
        <v>3813</v>
      </c>
      <c r="B196" s="19" t="s">
        <v>3814</v>
      </c>
      <c r="C196" s="19" t="s">
        <v>3427</v>
      </c>
      <c r="D196" s="19" t="s">
        <v>3428</v>
      </c>
      <c r="E196" s="20" t="s">
        <v>3848</v>
      </c>
      <c r="F196" s="19" t="s">
        <v>3447</v>
      </c>
      <c r="G196" s="20" t="s">
        <v>3849</v>
      </c>
      <c r="H196" s="19" t="s">
        <v>3833</v>
      </c>
      <c r="I196" s="19" t="s">
        <v>3432</v>
      </c>
      <c r="J196" s="20" t="s">
        <v>3850</v>
      </c>
    </row>
    <row r="197" customFormat="1" ht="35.1" customHeight="1" spans="1:10">
      <c r="A197" s="18" t="s">
        <v>3813</v>
      </c>
      <c r="B197" s="19" t="s">
        <v>3814</v>
      </c>
      <c r="C197" s="19" t="s">
        <v>3427</v>
      </c>
      <c r="D197" s="19" t="s">
        <v>3428</v>
      </c>
      <c r="E197" s="20" t="s">
        <v>3851</v>
      </c>
      <c r="F197" s="19" t="s">
        <v>3447</v>
      </c>
      <c r="G197" s="20" t="s">
        <v>3502</v>
      </c>
      <c r="H197" s="19" t="s">
        <v>3840</v>
      </c>
      <c r="I197" s="19" t="s">
        <v>3432</v>
      </c>
      <c r="J197" s="20" t="s">
        <v>3852</v>
      </c>
    </row>
    <row r="198" customFormat="1" ht="35.1" customHeight="1" spans="1:10">
      <c r="A198" s="18" t="s">
        <v>3813</v>
      </c>
      <c r="B198" s="19" t="s">
        <v>3814</v>
      </c>
      <c r="C198" s="19" t="s">
        <v>3427</v>
      </c>
      <c r="D198" s="19" t="s">
        <v>3428</v>
      </c>
      <c r="E198" s="20" t="s">
        <v>3853</v>
      </c>
      <c r="F198" s="19" t="s">
        <v>3447</v>
      </c>
      <c r="G198" s="20" t="s">
        <v>3502</v>
      </c>
      <c r="H198" s="19" t="s">
        <v>3846</v>
      </c>
      <c r="I198" s="19" t="s">
        <v>3432</v>
      </c>
      <c r="J198" s="20" t="s">
        <v>3854</v>
      </c>
    </row>
    <row r="199" customFormat="1" ht="35.1" customHeight="1" spans="1:10">
      <c r="A199" s="18" t="s">
        <v>3813</v>
      </c>
      <c r="B199" s="19" t="s">
        <v>3814</v>
      </c>
      <c r="C199" s="19" t="s">
        <v>3427</v>
      </c>
      <c r="D199" s="19" t="s">
        <v>3428</v>
      </c>
      <c r="E199" s="20" t="s">
        <v>3855</v>
      </c>
      <c r="F199" s="19" t="s">
        <v>3447</v>
      </c>
      <c r="G199" s="20" t="s">
        <v>3502</v>
      </c>
      <c r="H199" s="19" t="s">
        <v>3846</v>
      </c>
      <c r="I199" s="19" t="s">
        <v>3432</v>
      </c>
      <c r="J199" s="20" t="s">
        <v>3856</v>
      </c>
    </row>
    <row r="200" customFormat="1" ht="35.1" customHeight="1" spans="1:10">
      <c r="A200" s="18" t="s">
        <v>3813</v>
      </c>
      <c r="B200" s="19" t="s">
        <v>3814</v>
      </c>
      <c r="C200" s="19" t="s">
        <v>3427</v>
      </c>
      <c r="D200" s="19" t="s">
        <v>3428</v>
      </c>
      <c r="E200" s="20" t="s">
        <v>3857</v>
      </c>
      <c r="F200" s="19" t="s">
        <v>3447</v>
      </c>
      <c r="G200" s="20" t="s">
        <v>3502</v>
      </c>
      <c r="H200" s="19" t="s">
        <v>3840</v>
      </c>
      <c r="I200" s="19" t="s">
        <v>3432</v>
      </c>
      <c r="J200" s="20" t="s">
        <v>3858</v>
      </c>
    </row>
    <row r="201" customFormat="1" ht="35.1" customHeight="1" spans="1:10">
      <c r="A201" s="18" t="s">
        <v>3813</v>
      </c>
      <c r="B201" s="19" t="s">
        <v>3814</v>
      </c>
      <c r="C201" s="19" t="s">
        <v>3434</v>
      </c>
      <c r="D201" s="19" t="s">
        <v>3435</v>
      </c>
      <c r="E201" s="20" t="s">
        <v>3859</v>
      </c>
      <c r="F201" s="19" t="s">
        <v>3447</v>
      </c>
      <c r="G201" s="20" t="s">
        <v>3845</v>
      </c>
      <c r="H201" s="19" t="s">
        <v>3431</v>
      </c>
      <c r="I201" s="19" t="s">
        <v>3432</v>
      </c>
      <c r="J201" s="20" t="s">
        <v>3860</v>
      </c>
    </row>
    <row r="202" customFormat="1" ht="35.1" customHeight="1" spans="1:10">
      <c r="A202" s="18" t="s">
        <v>3813</v>
      </c>
      <c r="B202" s="19" t="s">
        <v>3814</v>
      </c>
      <c r="C202" s="19" t="s">
        <v>3439</v>
      </c>
      <c r="D202" s="19" t="s">
        <v>3440</v>
      </c>
      <c r="E202" s="20" t="s">
        <v>3861</v>
      </c>
      <c r="F202" s="19" t="s">
        <v>3447</v>
      </c>
      <c r="G202" s="20" t="s">
        <v>3430</v>
      </c>
      <c r="H202" s="19" t="s">
        <v>3431</v>
      </c>
      <c r="I202" s="19" t="s">
        <v>3432</v>
      </c>
      <c r="J202" s="20" t="s">
        <v>3861</v>
      </c>
    </row>
    <row r="203" customFormat="1" ht="35.1" customHeight="1" spans="1:10">
      <c r="A203" s="18" t="s">
        <v>3862</v>
      </c>
      <c r="B203" s="22"/>
      <c r="C203" s="22"/>
      <c r="D203" s="22"/>
      <c r="E203" s="23"/>
      <c r="F203" s="22"/>
      <c r="G203" s="23"/>
      <c r="H203" s="22"/>
      <c r="I203" s="22"/>
      <c r="J203" s="23"/>
    </row>
    <row r="204" customFormat="1" ht="35.1" customHeight="1" spans="1:10">
      <c r="A204" s="18" t="s">
        <v>3863</v>
      </c>
      <c r="B204" s="19" t="s">
        <v>3864</v>
      </c>
      <c r="C204" s="19" t="s">
        <v>3427</v>
      </c>
      <c r="D204" s="19" t="s">
        <v>3470</v>
      </c>
      <c r="E204" s="20" t="s">
        <v>3865</v>
      </c>
      <c r="F204" s="19" t="s">
        <v>3447</v>
      </c>
      <c r="G204" s="20" t="s">
        <v>3866</v>
      </c>
      <c r="H204" s="19" t="s">
        <v>3447</v>
      </c>
      <c r="I204" s="19" t="s">
        <v>3437</v>
      </c>
      <c r="J204" s="20" t="s">
        <v>3867</v>
      </c>
    </row>
    <row r="205" customFormat="1" ht="35.1" customHeight="1" spans="1:10">
      <c r="A205" s="18" t="s">
        <v>3863</v>
      </c>
      <c r="B205" s="19" t="s">
        <v>3864</v>
      </c>
      <c r="C205" s="19" t="s">
        <v>3434</v>
      </c>
      <c r="D205" s="19" t="s">
        <v>3435</v>
      </c>
      <c r="E205" s="20" t="s">
        <v>3868</v>
      </c>
      <c r="F205" s="19" t="s">
        <v>3447</v>
      </c>
      <c r="G205" s="20" t="s">
        <v>3518</v>
      </c>
      <c r="H205" s="19" t="s">
        <v>3447</v>
      </c>
      <c r="I205" s="19" t="s">
        <v>3437</v>
      </c>
      <c r="J205" s="20" t="s">
        <v>3867</v>
      </c>
    </row>
    <row r="206" customFormat="1" ht="35.1" customHeight="1" spans="1:10">
      <c r="A206" s="18" t="s">
        <v>3863</v>
      </c>
      <c r="B206" s="19" t="s">
        <v>3864</v>
      </c>
      <c r="C206" s="19" t="s">
        <v>3439</v>
      </c>
      <c r="D206" s="19" t="s">
        <v>3440</v>
      </c>
      <c r="E206" s="20" t="s">
        <v>3869</v>
      </c>
      <c r="F206" s="19" t="s">
        <v>3447</v>
      </c>
      <c r="G206" s="20" t="s">
        <v>3559</v>
      </c>
      <c r="H206" s="19" t="s">
        <v>3431</v>
      </c>
      <c r="I206" s="19" t="s">
        <v>3432</v>
      </c>
      <c r="J206" s="20" t="s">
        <v>3867</v>
      </c>
    </row>
    <row r="207" customFormat="1" ht="35.1" customHeight="1" spans="1:10">
      <c r="A207" s="18" t="s">
        <v>3870</v>
      </c>
      <c r="B207" s="19" t="s">
        <v>3871</v>
      </c>
      <c r="C207" s="19" t="s">
        <v>3427</v>
      </c>
      <c r="D207" s="19" t="s">
        <v>3428</v>
      </c>
      <c r="E207" s="20" t="s">
        <v>3872</v>
      </c>
      <c r="F207" s="19" t="s">
        <v>3447</v>
      </c>
      <c r="G207" s="20" t="s">
        <v>3873</v>
      </c>
      <c r="H207" s="19" t="s">
        <v>3516</v>
      </c>
      <c r="I207" s="19" t="s">
        <v>3432</v>
      </c>
      <c r="J207" s="20" t="s">
        <v>3872</v>
      </c>
    </row>
    <row r="208" customFormat="1" ht="35.1" customHeight="1" spans="1:10">
      <c r="A208" s="18" t="s">
        <v>3870</v>
      </c>
      <c r="B208" s="19" t="s">
        <v>3871</v>
      </c>
      <c r="C208" s="19" t="s">
        <v>3434</v>
      </c>
      <c r="D208" s="19" t="s">
        <v>3435</v>
      </c>
      <c r="E208" s="20" t="s">
        <v>3874</v>
      </c>
      <c r="F208" s="19" t="s">
        <v>3447</v>
      </c>
      <c r="G208" s="20" t="s">
        <v>3502</v>
      </c>
      <c r="H208" s="19" t="s">
        <v>3614</v>
      </c>
      <c r="I208" s="19" t="s">
        <v>3437</v>
      </c>
      <c r="J208" s="20" t="s">
        <v>3874</v>
      </c>
    </row>
    <row r="209" customFormat="1" ht="35.1" customHeight="1" spans="1:10">
      <c r="A209" s="18" t="s">
        <v>3870</v>
      </c>
      <c r="B209" s="19" t="s">
        <v>3871</v>
      </c>
      <c r="C209" s="19" t="s">
        <v>3439</v>
      </c>
      <c r="D209" s="19" t="s">
        <v>3440</v>
      </c>
      <c r="E209" s="20" t="s">
        <v>3530</v>
      </c>
      <c r="F209" s="19" t="s">
        <v>3447</v>
      </c>
      <c r="G209" s="20" t="s">
        <v>3559</v>
      </c>
      <c r="H209" s="19" t="s">
        <v>3431</v>
      </c>
      <c r="I209" s="19" t="s">
        <v>3432</v>
      </c>
      <c r="J209" s="20" t="s">
        <v>3530</v>
      </c>
    </row>
    <row r="210" customFormat="1" ht="35.1" customHeight="1" spans="1:10">
      <c r="A210" s="18" t="s">
        <v>3875</v>
      </c>
      <c r="B210" s="22"/>
      <c r="C210" s="22"/>
      <c r="D210" s="22"/>
      <c r="E210" s="23"/>
      <c r="F210" s="22"/>
      <c r="G210" s="23"/>
      <c r="H210" s="22"/>
      <c r="I210" s="22"/>
      <c r="J210" s="23"/>
    </row>
    <row r="211" customFormat="1" ht="35.1" customHeight="1" spans="1:10">
      <c r="A211" s="18" t="s">
        <v>3876</v>
      </c>
      <c r="B211" s="19" t="s">
        <v>3877</v>
      </c>
      <c r="C211" s="19" t="s">
        <v>3427</v>
      </c>
      <c r="D211" s="19" t="s">
        <v>3428</v>
      </c>
      <c r="E211" s="20" t="s">
        <v>3878</v>
      </c>
      <c r="F211" s="19" t="s">
        <v>3447</v>
      </c>
      <c r="G211" s="20" t="s">
        <v>3879</v>
      </c>
      <c r="H211" s="19" t="s">
        <v>3880</v>
      </c>
      <c r="I211" s="19" t="s">
        <v>3432</v>
      </c>
      <c r="J211" s="20" t="s">
        <v>3881</v>
      </c>
    </row>
    <row r="212" customFormat="1" ht="35.1" customHeight="1" spans="1:10">
      <c r="A212" s="18" t="s">
        <v>3876</v>
      </c>
      <c r="B212" s="19" t="s">
        <v>3877</v>
      </c>
      <c r="C212" s="19" t="s">
        <v>3434</v>
      </c>
      <c r="D212" s="19" t="s">
        <v>3579</v>
      </c>
      <c r="E212" s="20" t="s">
        <v>3882</v>
      </c>
      <c r="F212" s="19" t="s">
        <v>3447</v>
      </c>
      <c r="G212" s="20" t="s">
        <v>3883</v>
      </c>
      <c r="H212" s="19" t="s">
        <v>3884</v>
      </c>
      <c r="I212" s="19" t="s">
        <v>3437</v>
      </c>
      <c r="J212" s="20" t="s">
        <v>3885</v>
      </c>
    </row>
    <row r="213" customFormat="1" ht="35.1" customHeight="1" spans="1:10">
      <c r="A213" s="18" t="s">
        <v>3876</v>
      </c>
      <c r="B213" s="19" t="s">
        <v>3877</v>
      </c>
      <c r="C213" s="19" t="s">
        <v>3439</v>
      </c>
      <c r="D213" s="19" t="s">
        <v>3440</v>
      </c>
      <c r="E213" s="20" t="s">
        <v>3886</v>
      </c>
      <c r="F213" s="19" t="s">
        <v>3447</v>
      </c>
      <c r="G213" s="20" t="s">
        <v>3430</v>
      </c>
      <c r="H213" s="19" t="s">
        <v>3431</v>
      </c>
      <c r="I213" s="19" t="s">
        <v>3432</v>
      </c>
      <c r="J213" s="20" t="s">
        <v>3887</v>
      </c>
    </row>
    <row r="214" customFormat="1" ht="35.1" customHeight="1" spans="1:10">
      <c r="A214" s="18" t="s">
        <v>3888</v>
      </c>
      <c r="B214" s="19" t="s">
        <v>3889</v>
      </c>
      <c r="C214" s="19" t="s">
        <v>3427</v>
      </c>
      <c r="D214" s="19" t="s">
        <v>3428</v>
      </c>
      <c r="E214" s="20" t="s">
        <v>3890</v>
      </c>
      <c r="F214" s="19" t="s">
        <v>3447</v>
      </c>
      <c r="G214" s="20" t="s">
        <v>3796</v>
      </c>
      <c r="H214" s="19" t="s">
        <v>3891</v>
      </c>
      <c r="I214" s="19" t="s">
        <v>3432</v>
      </c>
      <c r="J214" s="20" t="s">
        <v>3892</v>
      </c>
    </row>
    <row r="215" customFormat="1" ht="35.1" customHeight="1" spans="1:10">
      <c r="A215" s="18" t="s">
        <v>3888</v>
      </c>
      <c r="B215" s="19" t="s">
        <v>3889</v>
      </c>
      <c r="C215" s="19" t="s">
        <v>3427</v>
      </c>
      <c r="D215" s="19" t="s">
        <v>3428</v>
      </c>
      <c r="E215" s="20" t="s">
        <v>3893</v>
      </c>
      <c r="F215" s="19" t="s">
        <v>3447</v>
      </c>
      <c r="G215" s="20" t="s">
        <v>3894</v>
      </c>
      <c r="H215" s="19" t="s">
        <v>3895</v>
      </c>
      <c r="I215" s="19" t="s">
        <v>3432</v>
      </c>
      <c r="J215" s="20" t="s">
        <v>3896</v>
      </c>
    </row>
    <row r="216" customFormat="1" ht="35.1" customHeight="1" spans="1:10">
      <c r="A216" s="18" t="s">
        <v>3888</v>
      </c>
      <c r="B216" s="19" t="s">
        <v>3889</v>
      </c>
      <c r="C216" s="19" t="s">
        <v>3427</v>
      </c>
      <c r="D216" s="19" t="s">
        <v>3428</v>
      </c>
      <c r="E216" s="20" t="s">
        <v>3897</v>
      </c>
      <c r="F216" s="19" t="s">
        <v>3447</v>
      </c>
      <c r="G216" s="20" t="s">
        <v>3742</v>
      </c>
      <c r="H216" s="19" t="s">
        <v>3503</v>
      </c>
      <c r="I216" s="19" t="s">
        <v>3432</v>
      </c>
      <c r="J216" s="20" t="s">
        <v>3898</v>
      </c>
    </row>
    <row r="217" customFormat="1" ht="35.1" customHeight="1" spans="1:10">
      <c r="A217" s="18" t="s">
        <v>3888</v>
      </c>
      <c r="B217" s="19" t="s">
        <v>3889</v>
      </c>
      <c r="C217" s="19" t="s">
        <v>3427</v>
      </c>
      <c r="D217" s="19" t="s">
        <v>3428</v>
      </c>
      <c r="E217" s="20" t="s">
        <v>3899</v>
      </c>
      <c r="F217" s="19" t="s">
        <v>3447</v>
      </c>
      <c r="G217" s="20" t="s">
        <v>3742</v>
      </c>
      <c r="H217" s="19" t="s">
        <v>3833</v>
      </c>
      <c r="I217" s="19" t="s">
        <v>3432</v>
      </c>
      <c r="J217" s="20" t="s">
        <v>3900</v>
      </c>
    </row>
    <row r="218" customFormat="1" ht="35.1" customHeight="1" spans="1:10">
      <c r="A218" s="18" t="s">
        <v>3888</v>
      </c>
      <c r="B218" s="19" t="s">
        <v>3889</v>
      </c>
      <c r="C218" s="19" t="s">
        <v>3434</v>
      </c>
      <c r="D218" s="19" t="s">
        <v>3435</v>
      </c>
      <c r="E218" s="20" t="s">
        <v>3901</v>
      </c>
      <c r="F218" s="19" t="s">
        <v>3447</v>
      </c>
      <c r="G218" s="20" t="s">
        <v>3902</v>
      </c>
      <c r="H218" s="19" t="s">
        <v>3457</v>
      </c>
      <c r="I218" s="19" t="s">
        <v>3437</v>
      </c>
      <c r="J218" s="20" t="s">
        <v>3903</v>
      </c>
    </row>
    <row r="219" customFormat="1" ht="35.1" customHeight="1" spans="1:10">
      <c r="A219" s="18" t="s">
        <v>3888</v>
      </c>
      <c r="B219" s="19" t="s">
        <v>3889</v>
      </c>
      <c r="C219" s="19" t="s">
        <v>3439</v>
      </c>
      <c r="D219" s="19" t="s">
        <v>3440</v>
      </c>
      <c r="E219" s="20" t="s">
        <v>3886</v>
      </c>
      <c r="F219" s="19" t="s">
        <v>3447</v>
      </c>
      <c r="G219" s="20" t="s">
        <v>3559</v>
      </c>
      <c r="H219" s="19" t="s">
        <v>3431</v>
      </c>
      <c r="I219" s="19" t="s">
        <v>3432</v>
      </c>
      <c r="J219" s="20" t="s">
        <v>3904</v>
      </c>
    </row>
    <row r="220" customFormat="1" ht="35.1" customHeight="1" spans="1:10">
      <c r="A220" s="18" t="s">
        <v>3905</v>
      </c>
      <c r="B220" s="22"/>
      <c r="C220" s="22"/>
      <c r="D220" s="22"/>
      <c r="E220" s="23"/>
      <c r="F220" s="22"/>
      <c r="G220" s="23"/>
      <c r="H220" s="22"/>
      <c r="I220" s="22"/>
      <c r="J220" s="23"/>
    </row>
    <row r="221" customFormat="1" ht="51" customHeight="1" spans="1:10">
      <c r="A221" s="18" t="s">
        <v>3906</v>
      </c>
      <c r="B221" s="19" t="s">
        <v>3907</v>
      </c>
      <c r="C221" s="19" t="s">
        <v>3427</v>
      </c>
      <c r="D221" s="19" t="s">
        <v>3428</v>
      </c>
      <c r="E221" s="20" t="s">
        <v>3908</v>
      </c>
      <c r="F221" s="19" t="s">
        <v>3447</v>
      </c>
      <c r="G221" s="20" t="s">
        <v>3909</v>
      </c>
      <c r="H221" s="19" t="s">
        <v>3910</v>
      </c>
      <c r="I221" s="19" t="s">
        <v>3432</v>
      </c>
      <c r="J221" s="20" t="s">
        <v>3911</v>
      </c>
    </row>
    <row r="222" customFormat="1" ht="35.1" customHeight="1" spans="1:10">
      <c r="A222" s="18" t="s">
        <v>3906</v>
      </c>
      <c r="B222" s="19" t="s">
        <v>3907</v>
      </c>
      <c r="C222" s="19" t="s">
        <v>3427</v>
      </c>
      <c r="D222" s="19" t="s">
        <v>3428</v>
      </c>
      <c r="E222" s="20" t="s">
        <v>3912</v>
      </c>
      <c r="F222" s="19" t="s">
        <v>3447</v>
      </c>
      <c r="G222" s="20" t="s">
        <v>3913</v>
      </c>
      <c r="H222" s="19" t="s">
        <v>3914</v>
      </c>
      <c r="I222" s="19" t="s">
        <v>3432</v>
      </c>
      <c r="J222" s="20" t="s">
        <v>3915</v>
      </c>
    </row>
    <row r="223" customFormat="1" ht="35.1" customHeight="1" spans="1:10">
      <c r="A223" s="18" t="s">
        <v>3906</v>
      </c>
      <c r="B223" s="19" t="s">
        <v>3907</v>
      </c>
      <c r="C223" s="19" t="s">
        <v>3427</v>
      </c>
      <c r="D223" s="19" t="s">
        <v>3428</v>
      </c>
      <c r="E223" s="20" t="s">
        <v>3916</v>
      </c>
      <c r="F223" s="19" t="s">
        <v>3447</v>
      </c>
      <c r="G223" s="20" t="s">
        <v>3913</v>
      </c>
      <c r="H223" s="19" t="s">
        <v>3914</v>
      </c>
      <c r="I223" s="19" t="s">
        <v>3432</v>
      </c>
      <c r="J223" s="20" t="s">
        <v>3917</v>
      </c>
    </row>
    <row r="224" customFormat="1" ht="35.1" customHeight="1" spans="1:10">
      <c r="A224" s="18" t="s">
        <v>3906</v>
      </c>
      <c r="B224" s="19" t="s">
        <v>3907</v>
      </c>
      <c r="C224" s="19" t="s">
        <v>3427</v>
      </c>
      <c r="D224" s="19" t="s">
        <v>3428</v>
      </c>
      <c r="E224" s="20" t="s">
        <v>3918</v>
      </c>
      <c r="F224" s="19" t="s">
        <v>3447</v>
      </c>
      <c r="G224" s="20" t="s">
        <v>3919</v>
      </c>
      <c r="H224" s="19" t="s">
        <v>3914</v>
      </c>
      <c r="I224" s="19" t="s">
        <v>3432</v>
      </c>
      <c r="J224" s="20" t="s">
        <v>3920</v>
      </c>
    </row>
    <row r="225" customFormat="1" ht="35.1" customHeight="1" spans="1:10">
      <c r="A225" s="18" t="s">
        <v>3906</v>
      </c>
      <c r="B225" s="19" t="s">
        <v>3907</v>
      </c>
      <c r="C225" s="19" t="s">
        <v>3427</v>
      </c>
      <c r="D225" s="19" t="s">
        <v>3470</v>
      </c>
      <c r="E225" s="20" t="s">
        <v>3921</v>
      </c>
      <c r="F225" s="19" t="s">
        <v>3447</v>
      </c>
      <c r="G225" s="20" t="s">
        <v>3511</v>
      </c>
      <c r="H225" s="19" t="s">
        <v>3431</v>
      </c>
      <c r="I225" s="19" t="s">
        <v>3437</v>
      </c>
      <c r="J225" s="20" t="s">
        <v>3922</v>
      </c>
    </row>
    <row r="226" customFormat="1" ht="35.1" customHeight="1" spans="1:10">
      <c r="A226" s="18" t="s">
        <v>3906</v>
      </c>
      <c r="B226" s="19" t="s">
        <v>3907</v>
      </c>
      <c r="C226" s="19" t="s">
        <v>3434</v>
      </c>
      <c r="D226" s="19" t="s">
        <v>3435</v>
      </c>
      <c r="E226" s="20" t="s">
        <v>3923</v>
      </c>
      <c r="F226" s="19" t="s">
        <v>3447</v>
      </c>
      <c r="G226" s="20" t="s">
        <v>3492</v>
      </c>
      <c r="H226" s="19" t="s">
        <v>3431</v>
      </c>
      <c r="I226" s="19" t="s">
        <v>3437</v>
      </c>
      <c r="J226" s="20" t="s">
        <v>3924</v>
      </c>
    </row>
    <row r="227" customFormat="1" ht="35.1" customHeight="1" spans="1:10">
      <c r="A227" s="18" t="s">
        <v>3906</v>
      </c>
      <c r="B227" s="19" t="s">
        <v>3907</v>
      </c>
      <c r="C227" s="19" t="s">
        <v>3439</v>
      </c>
      <c r="D227" s="19" t="s">
        <v>3440</v>
      </c>
      <c r="E227" s="20" t="s">
        <v>3925</v>
      </c>
      <c r="F227" s="19" t="s">
        <v>3447</v>
      </c>
      <c r="G227" s="20" t="s">
        <v>3926</v>
      </c>
      <c r="H227" s="19" t="s">
        <v>3431</v>
      </c>
      <c r="I227" s="19" t="s">
        <v>3437</v>
      </c>
      <c r="J227" s="20" t="s">
        <v>3927</v>
      </c>
    </row>
    <row r="228" customFormat="1" ht="35.1" customHeight="1" spans="1:10">
      <c r="A228" s="18" t="s">
        <v>3928</v>
      </c>
      <c r="B228" s="22"/>
      <c r="C228" s="22"/>
      <c r="D228" s="22"/>
      <c r="E228" s="23"/>
      <c r="F228" s="22"/>
      <c r="G228" s="23"/>
      <c r="H228" s="22"/>
      <c r="I228" s="22"/>
      <c r="J228" s="23"/>
    </row>
    <row r="229" customFormat="1" ht="35.1" customHeight="1" spans="1:10">
      <c r="A229" s="18" t="s">
        <v>3929</v>
      </c>
      <c r="B229" s="19" t="s">
        <v>3930</v>
      </c>
      <c r="C229" s="19" t="s">
        <v>3427</v>
      </c>
      <c r="D229" s="19" t="s">
        <v>3428</v>
      </c>
      <c r="E229" s="20" t="s">
        <v>3931</v>
      </c>
      <c r="F229" s="19" t="s">
        <v>3501</v>
      </c>
      <c r="G229" s="20" t="s">
        <v>3932</v>
      </c>
      <c r="H229" s="19" t="s">
        <v>3454</v>
      </c>
      <c r="I229" s="19" t="s">
        <v>3432</v>
      </c>
      <c r="J229" s="20" t="s">
        <v>3933</v>
      </c>
    </row>
    <row r="230" customFormat="1" ht="35.1" customHeight="1" spans="1:10">
      <c r="A230" s="18" t="s">
        <v>3929</v>
      </c>
      <c r="B230" s="19" t="s">
        <v>3930</v>
      </c>
      <c r="C230" s="19" t="s">
        <v>3434</v>
      </c>
      <c r="D230" s="19" t="s">
        <v>3435</v>
      </c>
      <c r="E230" s="20" t="s">
        <v>3934</v>
      </c>
      <c r="F230" s="19" t="s">
        <v>3501</v>
      </c>
      <c r="G230" s="20" t="s">
        <v>3631</v>
      </c>
      <c r="H230" s="19" t="s">
        <v>3449</v>
      </c>
      <c r="I230" s="19" t="s">
        <v>3432</v>
      </c>
      <c r="J230" s="20" t="s">
        <v>3935</v>
      </c>
    </row>
    <row r="231" customFormat="1" ht="35.1" customHeight="1" spans="1:10">
      <c r="A231" s="18" t="s">
        <v>3929</v>
      </c>
      <c r="B231" s="19" t="s">
        <v>3930</v>
      </c>
      <c r="C231" s="19" t="s">
        <v>3439</v>
      </c>
      <c r="D231" s="19" t="s">
        <v>3440</v>
      </c>
      <c r="E231" s="20" t="s">
        <v>3936</v>
      </c>
      <c r="F231" s="19" t="s">
        <v>3501</v>
      </c>
      <c r="G231" s="20" t="s">
        <v>3472</v>
      </c>
      <c r="H231" s="19" t="s">
        <v>3449</v>
      </c>
      <c r="I231" s="19" t="s">
        <v>3432</v>
      </c>
      <c r="J231" s="20" t="s">
        <v>3937</v>
      </c>
    </row>
    <row r="232" customFormat="1" ht="35.1" customHeight="1" spans="1:10">
      <c r="A232" s="18" t="s">
        <v>3938</v>
      </c>
      <c r="B232" s="19" t="s">
        <v>3939</v>
      </c>
      <c r="C232" s="19" t="s">
        <v>3427</v>
      </c>
      <c r="D232" s="19" t="s">
        <v>3428</v>
      </c>
      <c r="E232" s="20" t="s">
        <v>3940</v>
      </c>
      <c r="F232" s="19" t="s">
        <v>3501</v>
      </c>
      <c r="G232" s="20" t="s">
        <v>3941</v>
      </c>
      <c r="H232" s="19" t="s">
        <v>3454</v>
      </c>
      <c r="I232" s="19" t="s">
        <v>3432</v>
      </c>
      <c r="J232" s="20" t="s">
        <v>3942</v>
      </c>
    </row>
    <row r="233" customFormat="1" ht="35.1" customHeight="1" spans="1:10">
      <c r="A233" s="18" t="s">
        <v>3938</v>
      </c>
      <c r="B233" s="19" t="s">
        <v>3939</v>
      </c>
      <c r="C233" s="19" t="s">
        <v>3434</v>
      </c>
      <c r="D233" s="19" t="s">
        <v>3435</v>
      </c>
      <c r="E233" s="20" t="s">
        <v>3943</v>
      </c>
      <c r="F233" s="19" t="s">
        <v>3741</v>
      </c>
      <c r="G233" s="20" t="s">
        <v>3944</v>
      </c>
      <c r="H233" s="19" t="s">
        <v>3729</v>
      </c>
      <c r="I233" s="19" t="s">
        <v>3432</v>
      </c>
      <c r="J233" s="20" t="s">
        <v>3945</v>
      </c>
    </row>
    <row r="234" customFormat="1" ht="35.1" customHeight="1" spans="1:10">
      <c r="A234" s="18" t="s">
        <v>3938</v>
      </c>
      <c r="B234" s="19" t="s">
        <v>3939</v>
      </c>
      <c r="C234" s="19" t="s">
        <v>3439</v>
      </c>
      <c r="D234" s="19" t="s">
        <v>3440</v>
      </c>
      <c r="E234" s="20" t="s">
        <v>3936</v>
      </c>
      <c r="F234" s="19" t="s">
        <v>3501</v>
      </c>
      <c r="G234" s="20" t="s">
        <v>3472</v>
      </c>
      <c r="H234" s="19" t="s">
        <v>3449</v>
      </c>
      <c r="I234" s="19" t="s">
        <v>3432</v>
      </c>
      <c r="J234" s="20" t="s">
        <v>3946</v>
      </c>
    </row>
    <row r="235" customFormat="1" ht="35.1" customHeight="1" spans="1:10">
      <c r="A235" s="18" t="s">
        <v>3947</v>
      </c>
      <c r="B235" s="19" t="s">
        <v>3948</v>
      </c>
      <c r="C235" s="19" t="s">
        <v>3427</v>
      </c>
      <c r="D235" s="19" t="s">
        <v>3428</v>
      </c>
      <c r="E235" s="20" t="s">
        <v>3949</v>
      </c>
      <c r="F235" s="19" t="s">
        <v>3741</v>
      </c>
      <c r="G235" s="20" t="s">
        <v>3950</v>
      </c>
      <c r="H235" s="19" t="s">
        <v>3951</v>
      </c>
      <c r="I235" s="19" t="s">
        <v>3432</v>
      </c>
      <c r="J235" s="20" t="s">
        <v>3952</v>
      </c>
    </row>
    <row r="236" customFormat="1" ht="35.1" customHeight="1" spans="1:10">
      <c r="A236" s="18" t="s">
        <v>3947</v>
      </c>
      <c r="B236" s="19" t="s">
        <v>3948</v>
      </c>
      <c r="C236" s="19" t="s">
        <v>3434</v>
      </c>
      <c r="D236" s="19" t="s">
        <v>3435</v>
      </c>
      <c r="E236" s="20" t="s">
        <v>3943</v>
      </c>
      <c r="F236" s="19" t="s">
        <v>3741</v>
      </c>
      <c r="G236" s="20" t="s">
        <v>3742</v>
      </c>
      <c r="H236" s="19" t="s">
        <v>3953</v>
      </c>
      <c r="I236" s="19" t="s">
        <v>3432</v>
      </c>
      <c r="J236" s="20" t="s">
        <v>3954</v>
      </c>
    </row>
    <row r="237" customFormat="1" ht="35.1" customHeight="1" spans="1:10">
      <c r="A237" s="18" t="s">
        <v>3947</v>
      </c>
      <c r="B237" s="19" t="s">
        <v>3948</v>
      </c>
      <c r="C237" s="19" t="s">
        <v>3439</v>
      </c>
      <c r="D237" s="19" t="s">
        <v>3440</v>
      </c>
      <c r="E237" s="20" t="s">
        <v>3936</v>
      </c>
      <c r="F237" s="19" t="s">
        <v>3501</v>
      </c>
      <c r="G237" s="20" t="s">
        <v>3472</v>
      </c>
      <c r="H237" s="19" t="s">
        <v>3449</v>
      </c>
      <c r="I237" s="19" t="s">
        <v>3432</v>
      </c>
      <c r="J237" s="20" t="s">
        <v>3937</v>
      </c>
    </row>
    <row r="238" customFormat="1" ht="35.1" customHeight="1" spans="1:10">
      <c r="A238" s="18" t="s">
        <v>3955</v>
      </c>
      <c r="B238" s="22"/>
      <c r="C238" s="22"/>
      <c r="D238" s="22"/>
      <c r="E238" s="23"/>
      <c r="F238" s="22"/>
      <c r="G238" s="23"/>
      <c r="H238" s="22"/>
      <c r="I238" s="22"/>
      <c r="J238" s="23"/>
    </row>
    <row r="239" customFormat="1" ht="35.1" customHeight="1" spans="1:10">
      <c r="A239" s="18" t="s">
        <v>3956</v>
      </c>
      <c r="B239" s="19" t="s">
        <v>3957</v>
      </c>
      <c r="C239" s="19" t="s">
        <v>3427</v>
      </c>
      <c r="D239" s="19" t="s">
        <v>3428</v>
      </c>
      <c r="E239" s="20" t="s">
        <v>3958</v>
      </c>
      <c r="F239" s="19" t="s">
        <v>3447</v>
      </c>
      <c r="G239" s="20" t="s">
        <v>3502</v>
      </c>
      <c r="H239" s="19" t="s">
        <v>3503</v>
      </c>
      <c r="I239" s="19" t="s">
        <v>3432</v>
      </c>
      <c r="J239" s="20" t="s">
        <v>3959</v>
      </c>
    </row>
    <row r="240" customFormat="1" ht="35.1" customHeight="1" spans="1:10">
      <c r="A240" s="18" t="s">
        <v>3956</v>
      </c>
      <c r="B240" s="19" t="s">
        <v>3957</v>
      </c>
      <c r="C240" s="19" t="s">
        <v>3427</v>
      </c>
      <c r="D240" s="19" t="s">
        <v>3480</v>
      </c>
      <c r="E240" s="20" t="s">
        <v>3960</v>
      </c>
      <c r="F240" s="19" t="s">
        <v>3447</v>
      </c>
      <c r="G240" s="20" t="s">
        <v>3559</v>
      </c>
      <c r="H240" s="19" t="s">
        <v>3431</v>
      </c>
      <c r="I240" s="19" t="s">
        <v>3432</v>
      </c>
      <c r="J240" s="20" t="s">
        <v>3884</v>
      </c>
    </row>
    <row r="241" customFormat="1" ht="35.1" customHeight="1" spans="1:10">
      <c r="A241" s="18" t="s">
        <v>3956</v>
      </c>
      <c r="B241" s="19" t="s">
        <v>3957</v>
      </c>
      <c r="C241" s="19" t="s">
        <v>3427</v>
      </c>
      <c r="D241" s="19" t="s">
        <v>3480</v>
      </c>
      <c r="E241" s="20" t="s">
        <v>3961</v>
      </c>
      <c r="F241" s="19" t="s">
        <v>3447</v>
      </c>
      <c r="G241" s="20" t="s">
        <v>3962</v>
      </c>
      <c r="H241" s="19" t="s">
        <v>3431</v>
      </c>
      <c r="I241" s="19" t="s">
        <v>3432</v>
      </c>
      <c r="J241" s="20" t="s">
        <v>3884</v>
      </c>
    </row>
    <row r="242" customFormat="1" ht="35.1" customHeight="1" spans="1:10">
      <c r="A242" s="18" t="s">
        <v>3956</v>
      </c>
      <c r="B242" s="19" t="s">
        <v>3957</v>
      </c>
      <c r="C242" s="19" t="s">
        <v>3434</v>
      </c>
      <c r="D242" s="19" t="s">
        <v>3435</v>
      </c>
      <c r="E242" s="20" t="s">
        <v>3963</v>
      </c>
      <c r="F242" s="19" t="s">
        <v>3447</v>
      </c>
      <c r="G242" s="20" t="s">
        <v>3964</v>
      </c>
      <c r="H242" s="19" t="s">
        <v>3524</v>
      </c>
      <c r="I242" s="19" t="s">
        <v>3437</v>
      </c>
      <c r="J242" s="20" t="s">
        <v>3884</v>
      </c>
    </row>
    <row r="243" customFormat="1" ht="35.1" customHeight="1" spans="1:10">
      <c r="A243" s="18" t="s">
        <v>3956</v>
      </c>
      <c r="B243" s="19" t="s">
        <v>3957</v>
      </c>
      <c r="C243" s="19" t="s">
        <v>3439</v>
      </c>
      <c r="D243" s="19" t="s">
        <v>3440</v>
      </c>
      <c r="E243" s="20" t="s">
        <v>3886</v>
      </c>
      <c r="F243" s="19" t="s">
        <v>3447</v>
      </c>
      <c r="G243" s="20" t="s">
        <v>3559</v>
      </c>
      <c r="H243" s="19" t="s">
        <v>3431</v>
      </c>
      <c r="I243" s="19" t="s">
        <v>3432</v>
      </c>
      <c r="J243" s="20" t="s">
        <v>3884</v>
      </c>
    </row>
    <row r="244" customFormat="1" ht="35.1" customHeight="1" spans="1:10">
      <c r="A244" s="18" t="s">
        <v>3965</v>
      </c>
      <c r="B244" s="19" t="s">
        <v>3966</v>
      </c>
      <c r="C244" s="19" t="s">
        <v>3427</v>
      </c>
      <c r="D244" s="19" t="s">
        <v>3428</v>
      </c>
      <c r="E244" s="20" t="s">
        <v>3967</v>
      </c>
      <c r="F244" s="19" t="s">
        <v>3447</v>
      </c>
      <c r="G244" s="20" t="s">
        <v>3746</v>
      </c>
      <c r="H244" s="19" t="s">
        <v>3625</v>
      </c>
      <c r="I244" s="19" t="s">
        <v>3432</v>
      </c>
      <c r="J244" s="20" t="s">
        <v>3884</v>
      </c>
    </row>
    <row r="245" customFormat="1" ht="35.1" customHeight="1" spans="1:10">
      <c r="A245" s="18" t="s">
        <v>3965</v>
      </c>
      <c r="B245" s="19" t="s">
        <v>3966</v>
      </c>
      <c r="C245" s="19" t="s">
        <v>3434</v>
      </c>
      <c r="D245" s="19" t="s">
        <v>3583</v>
      </c>
      <c r="E245" s="20" t="s">
        <v>3968</v>
      </c>
      <c r="F245" s="19" t="s">
        <v>3447</v>
      </c>
      <c r="G245" s="20" t="s">
        <v>3969</v>
      </c>
      <c r="H245" s="19" t="s">
        <v>3625</v>
      </c>
      <c r="I245" s="19" t="s">
        <v>3437</v>
      </c>
      <c r="J245" s="20" t="s">
        <v>3884</v>
      </c>
    </row>
    <row r="246" customFormat="1" ht="35.1" customHeight="1" spans="1:10">
      <c r="A246" s="18" t="s">
        <v>3965</v>
      </c>
      <c r="B246" s="19" t="s">
        <v>3966</v>
      </c>
      <c r="C246" s="19" t="s">
        <v>3439</v>
      </c>
      <c r="D246" s="19" t="s">
        <v>3440</v>
      </c>
      <c r="E246" s="20" t="s">
        <v>3530</v>
      </c>
      <c r="F246" s="19" t="s">
        <v>3447</v>
      </c>
      <c r="G246" s="20" t="s">
        <v>3430</v>
      </c>
      <c r="H246" s="19" t="s">
        <v>3431</v>
      </c>
      <c r="I246" s="19" t="s">
        <v>3432</v>
      </c>
      <c r="J246" s="20" t="s">
        <v>3884</v>
      </c>
    </row>
    <row r="247" customFormat="1" ht="35.1" customHeight="1" spans="1:10">
      <c r="A247" s="18" t="s">
        <v>3970</v>
      </c>
      <c r="B247" s="19" t="s">
        <v>3971</v>
      </c>
      <c r="C247" s="19" t="s">
        <v>3427</v>
      </c>
      <c r="D247" s="19" t="s">
        <v>3428</v>
      </c>
      <c r="E247" s="20" t="s">
        <v>3972</v>
      </c>
      <c r="F247" s="19" t="s">
        <v>3447</v>
      </c>
      <c r="G247" s="20" t="s">
        <v>3631</v>
      </c>
      <c r="H247" s="19" t="s">
        <v>3431</v>
      </c>
      <c r="I247" s="19" t="s">
        <v>3432</v>
      </c>
      <c r="J247" s="20" t="s">
        <v>3884</v>
      </c>
    </row>
    <row r="248" customFormat="1" ht="35.1" customHeight="1" spans="1:10">
      <c r="A248" s="18" t="s">
        <v>3970</v>
      </c>
      <c r="B248" s="19" t="s">
        <v>3971</v>
      </c>
      <c r="C248" s="19" t="s">
        <v>3427</v>
      </c>
      <c r="D248" s="19" t="s">
        <v>3470</v>
      </c>
      <c r="E248" s="20" t="s">
        <v>3973</v>
      </c>
      <c r="F248" s="19" t="s">
        <v>3447</v>
      </c>
      <c r="G248" s="20" t="s">
        <v>3430</v>
      </c>
      <c r="H248" s="19" t="s">
        <v>3431</v>
      </c>
      <c r="I248" s="19" t="s">
        <v>3432</v>
      </c>
      <c r="J248" s="20" t="s">
        <v>3884</v>
      </c>
    </row>
    <row r="249" customFormat="1" ht="35.1" customHeight="1" spans="1:10">
      <c r="A249" s="18" t="s">
        <v>3970</v>
      </c>
      <c r="B249" s="19" t="s">
        <v>3971</v>
      </c>
      <c r="C249" s="19" t="s">
        <v>3434</v>
      </c>
      <c r="D249" s="19" t="s">
        <v>3435</v>
      </c>
      <c r="E249" s="20" t="s">
        <v>3974</v>
      </c>
      <c r="F249" s="19" t="s">
        <v>3447</v>
      </c>
      <c r="G249" s="20" t="s">
        <v>3975</v>
      </c>
      <c r="H249" s="19" t="s">
        <v>3614</v>
      </c>
      <c r="I249" s="19" t="s">
        <v>3437</v>
      </c>
      <c r="J249" s="20" t="s">
        <v>3884</v>
      </c>
    </row>
    <row r="250" customFormat="1" ht="35.1" customHeight="1" spans="1:10">
      <c r="A250" s="18" t="s">
        <v>3970</v>
      </c>
      <c r="B250" s="19" t="s">
        <v>3971</v>
      </c>
      <c r="C250" s="19" t="s">
        <v>3439</v>
      </c>
      <c r="D250" s="19" t="s">
        <v>3440</v>
      </c>
      <c r="E250" s="20" t="s">
        <v>3530</v>
      </c>
      <c r="F250" s="19" t="s">
        <v>3447</v>
      </c>
      <c r="G250" s="20" t="s">
        <v>3430</v>
      </c>
      <c r="H250" s="19" t="s">
        <v>3431</v>
      </c>
      <c r="I250" s="19" t="s">
        <v>3432</v>
      </c>
      <c r="J250" s="20" t="s">
        <v>3884</v>
      </c>
    </row>
    <row r="251" customFormat="1" ht="35.1" customHeight="1" spans="1:10">
      <c r="A251" s="18" t="s">
        <v>3976</v>
      </c>
      <c r="B251" s="19" t="s">
        <v>3977</v>
      </c>
      <c r="C251" s="19" t="s">
        <v>3427</v>
      </c>
      <c r="D251" s="19" t="s">
        <v>3428</v>
      </c>
      <c r="E251" s="20" t="s">
        <v>3978</v>
      </c>
      <c r="F251" s="19" t="s">
        <v>3447</v>
      </c>
      <c r="G251" s="20" t="s">
        <v>3979</v>
      </c>
      <c r="H251" s="19" t="s">
        <v>3625</v>
      </c>
      <c r="I251" s="19" t="s">
        <v>3432</v>
      </c>
      <c r="J251" s="20" t="s">
        <v>3884</v>
      </c>
    </row>
    <row r="252" customFormat="1" ht="35.1" customHeight="1" spans="1:10">
      <c r="A252" s="18" t="s">
        <v>3976</v>
      </c>
      <c r="B252" s="19" t="s">
        <v>3977</v>
      </c>
      <c r="C252" s="19" t="s">
        <v>3434</v>
      </c>
      <c r="D252" s="19" t="s">
        <v>3583</v>
      </c>
      <c r="E252" s="20" t="s">
        <v>3980</v>
      </c>
      <c r="F252" s="19" t="s">
        <v>3447</v>
      </c>
      <c r="G252" s="20" t="s">
        <v>3981</v>
      </c>
      <c r="H252" s="19" t="s">
        <v>3614</v>
      </c>
      <c r="I252" s="19" t="s">
        <v>3432</v>
      </c>
      <c r="J252" s="20" t="s">
        <v>3884</v>
      </c>
    </row>
    <row r="253" customFormat="1" ht="35.1" customHeight="1" spans="1:10">
      <c r="A253" s="18" t="s">
        <v>3976</v>
      </c>
      <c r="B253" s="19" t="s">
        <v>3977</v>
      </c>
      <c r="C253" s="19" t="s">
        <v>3439</v>
      </c>
      <c r="D253" s="19" t="s">
        <v>3440</v>
      </c>
      <c r="E253" s="20" t="s">
        <v>3458</v>
      </c>
      <c r="F253" s="19" t="s">
        <v>3447</v>
      </c>
      <c r="G253" s="20" t="s">
        <v>3430</v>
      </c>
      <c r="H253" s="19" t="s">
        <v>3431</v>
      </c>
      <c r="I253" s="19" t="s">
        <v>3432</v>
      </c>
      <c r="J253" s="20" t="s">
        <v>3884</v>
      </c>
    </row>
    <row r="254" customFormat="1" ht="35.1" customHeight="1" spans="1:10">
      <c r="A254" s="18" t="s">
        <v>3982</v>
      </c>
      <c r="B254" s="19" t="s">
        <v>3983</v>
      </c>
      <c r="C254" s="19" t="s">
        <v>3427</v>
      </c>
      <c r="D254" s="19" t="s">
        <v>3428</v>
      </c>
      <c r="E254" s="20" t="s">
        <v>3984</v>
      </c>
      <c r="F254" s="19" t="s">
        <v>3447</v>
      </c>
      <c r="G254" s="20" t="s">
        <v>3502</v>
      </c>
      <c r="H254" s="19" t="s">
        <v>3503</v>
      </c>
      <c r="I254" s="19" t="s">
        <v>3432</v>
      </c>
      <c r="J254" s="20" t="s">
        <v>3985</v>
      </c>
    </row>
    <row r="255" customFormat="1" ht="35.1" customHeight="1" spans="1:10">
      <c r="A255" s="18" t="s">
        <v>3982</v>
      </c>
      <c r="B255" s="19" t="s">
        <v>3983</v>
      </c>
      <c r="C255" s="19" t="s">
        <v>3427</v>
      </c>
      <c r="D255" s="19" t="s">
        <v>3470</v>
      </c>
      <c r="E255" s="20" t="s">
        <v>3986</v>
      </c>
      <c r="F255" s="19" t="s">
        <v>3447</v>
      </c>
      <c r="G255" s="20" t="s">
        <v>3472</v>
      </c>
      <c r="H255" s="19" t="s">
        <v>3431</v>
      </c>
      <c r="I255" s="19" t="s">
        <v>3432</v>
      </c>
      <c r="J255" s="20" t="s">
        <v>3987</v>
      </c>
    </row>
    <row r="256" customFormat="1" ht="35.1" customHeight="1" spans="1:10">
      <c r="A256" s="18" t="s">
        <v>3982</v>
      </c>
      <c r="B256" s="19" t="s">
        <v>3983</v>
      </c>
      <c r="C256" s="19" t="s">
        <v>3427</v>
      </c>
      <c r="D256" s="19" t="s">
        <v>3480</v>
      </c>
      <c r="E256" s="20" t="s">
        <v>3988</v>
      </c>
      <c r="F256" s="19" t="s">
        <v>3447</v>
      </c>
      <c r="G256" s="20" t="s">
        <v>3472</v>
      </c>
      <c r="H256" s="19" t="s">
        <v>3431</v>
      </c>
      <c r="I256" s="19" t="s">
        <v>3432</v>
      </c>
      <c r="J256" s="20" t="s">
        <v>3884</v>
      </c>
    </row>
    <row r="257" customFormat="1" ht="35.1" customHeight="1" spans="1:10">
      <c r="A257" s="18" t="s">
        <v>3982</v>
      </c>
      <c r="B257" s="19" t="s">
        <v>3983</v>
      </c>
      <c r="C257" s="19" t="s">
        <v>3434</v>
      </c>
      <c r="D257" s="19" t="s">
        <v>3451</v>
      </c>
      <c r="E257" s="20" t="s">
        <v>3989</v>
      </c>
      <c r="F257" s="19" t="s">
        <v>3447</v>
      </c>
      <c r="G257" s="20" t="s">
        <v>3990</v>
      </c>
      <c r="H257" s="19" t="s">
        <v>3503</v>
      </c>
      <c r="I257" s="19" t="s">
        <v>3437</v>
      </c>
      <c r="J257" s="20" t="s">
        <v>3884</v>
      </c>
    </row>
    <row r="258" customFormat="1" ht="35.1" customHeight="1" spans="1:10">
      <c r="A258" s="18" t="s">
        <v>3982</v>
      </c>
      <c r="B258" s="19" t="s">
        <v>3983</v>
      </c>
      <c r="C258" s="19" t="s">
        <v>3434</v>
      </c>
      <c r="D258" s="19" t="s">
        <v>3583</v>
      </c>
      <c r="E258" s="20" t="s">
        <v>3991</v>
      </c>
      <c r="F258" s="19" t="s">
        <v>3447</v>
      </c>
      <c r="G258" s="20" t="s">
        <v>3992</v>
      </c>
      <c r="H258" s="19" t="s">
        <v>3431</v>
      </c>
      <c r="I258" s="19" t="s">
        <v>3432</v>
      </c>
      <c r="J258" s="20" t="s">
        <v>3884</v>
      </c>
    </row>
    <row r="259" customFormat="1" ht="35.1" customHeight="1" spans="1:10">
      <c r="A259" s="18" t="s">
        <v>3982</v>
      </c>
      <c r="B259" s="19" t="s">
        <v>3983</v>
      </c>
      <c r="C259" s="19" t="s">
        <v>3439</v>
      </c>
      <c r="D259" s="19" t="s">
        <v>3440</v>
      </c>
      <c r="E259" s="20" t="s">
        <v>3458</v>
      </c>
      <c r="F259" s="19" t="s">
        <v>3447</v>
      </c>
      <c r="G259" s="20" t="s">
        <v>3430</v>
      </c>
      <c r="H259" s="19" t="s">
        <v>3431</v>
      </c>
      <c r="I259" s="19" t="s">
        <v>3432</v>
      </c>
      <c r="J259" s="20" t="s">
        <v>3884</v>
      </c>
    </row>
    <row r="260" customFormat="1" ht="35.1" customHeight="1" spans="1:10">
      <c r="A260" s="18" t="s">
        <v>3993</v>
      </c>
      <c r="B260" s="19" t="s">
        <v>3994</v>
      </c>
      <c r="C260" s="19" t="s">
        <v>3427</v>
      </c>
      <c r="D260" s="19" t="s">
        <v>3428</v>
      </c>
      <c r="E260" s="20" t="s">
        <v>3995</v>
      </c>
      <c r="F260" s="19" t="s">
        <v>3447</v>
      </c>
      <c r="G260" s="20" t="s">
        <v>3879</v>
      </c>
      <c r="H260" s="19" t="s">
        <v>3880</v>
      </c>
      <c r="I260" s="19" t="s">
        <v>3432</v>
      </c>
      <c r="J260" s="20" t="s">
        <v>3996</v>
      </c>
    </row>
    <row r="261" customFormat="1" ht="35.1" customHeight="1" spans="1:10">
      <c r="A261" s="18" t="s">
        <v>3993</v>
      </c>
      <c r="B261" s="19" t="s">
        <v>3997</v>
      </c>
      <c r="C261" s="19" t="s">
        <v>3427</v>
      </c>
      <c r="D261" s="19" t="s">
        <v>3480</v>
      </c>
      <c r="E261" s="20" t="s">
        <v>3998</v>
      </c>
      <c r="F261" s="19" t="s">
        <v>3447</v>
      </c>
      <c r="G261" s="20" t="s">
        <v>3472</v>
      </c>
      <c r="H261" s="19" t="s">
        <v>3431</v>
      </c>
      <c r="I261" s="19" t="s">
        <v>3432</v>
      </c>
      <c r="J261" s="20" t="s">
        <v>3999</v>
      </c>
    </row>
    <row r="262" customFormat="1" ht="35.1" customHeight="1" spans="1:10">
      <c r="A262" s="18" t="s">
        <v>3993</v>
      </c>
      <c r="B262" s="19" t="s">
        <v>3994</v>
      </c>
      <c r="C262" s="19" t="s">
        <v>3434</v>
      </c>
      <c r="D262" s="19" t="s">
        <v>3579</v>
      </c>
      <c r="E262" s="20" t="s">
        <v>3882</v>
      </c>
      <c r="F262" s="19" t="s">
        <v>3447</v>
      </c>
      <c r="G262" s="20" t="s">
        <v>3883</v>
      </c>
      <c r="H262" s="19" t="s">
        <v>3884</v>
      </c>
      <c r="I262" s="19" t="s">
        <v>3437</v>
      </c>
      <c r="J262" s="20" t="s">
        <v>3885</v>
      </c>
    </row>
    <row r="263" customFormat="1" ht="35.1" customHeight="1" spans="1:10">
      <c r="A263" s="18" t="s">
        <v>3993</v>
      </c>
      <c r="B263" s="19" t="s">
        <v>3994</v>
      </c>
      <c r="C263" s="19" t="s">
        <v>3439</v>
      </c>
      <c r="D263" s="19" t="s">
        <v>3440</v>
      </c>
      <c r="E263" s="20" t="s">
        <v>3886</v>
      </c>
      <c r="F263" s="19" t="s">
        <v>3447</v>
      </c>
      <c r="G263" s="20" t="s">
        <v>3430</v>
      </c>
      <c r="H263" s="19" t="s">
        <v>3431</v>
      </c>
      <c r="I263" s="19" t="s">
        <v>3432</v>
      </c>
      <c r="J263" s="20" t="s">
        <v>4000</v>
      </c>
    </row>
    <row r="264" customFormat="1" ht="35.1" customHeight="1" spans="1:10">
      <c r="A264" s="18" t="s">
        <v>4001</v>
      </c>
      <c r="B264" s="19" t="s">
        <v>4002</v>
      </c>
      <c r="C264" s="19" t="s">
        <v>3427</v>
      </c>
      <c r="D264" s="19" t="s">
        <v>3428</v>
      </c>
      <c r="E264" s="20" t="s">
        <v>4003</v>
      </c>
      <c r="F264" s="19" t="s">
        <v>3447</v>
      </c>
      <c r="G264" s="20" t="s">
        <v>3502</v>
      </c>
      <c r="H264" s="19" t="s">
        <v>3503</v>
      </c>
      <c r="I264" s="19" t="s">
        <v>3432</v>
      </c>
      <c r="J264" s="20" t="s">
        <v>3884</v>
      </c>
    </row>
    <row r="265" customFormat="1" ht="35.1" customHeight="1" spans="1:10">
      <c r="A265" s="18" t="s">
        <v>4001</v>
      </c>
      <c r="B265" s="19" t="s">
        <v>4002</v>
      </c>
      <c r="C265" s="19" t="s">
        <v>3427</v>
      </c>
      <c r="D265" s="19" t="s">
        <v>3470</v>
      </c>
      <c r="E265" s="20" t="s">
        <v>4004</v>
      </c>
      <c r="F265" s="19" t="s">
        <v>3447</v>
      </c>
      <c r="G265" s="20" t="s">
        <v>3430</v>
      </c>
      <c r="H265" s="19" t="s">
        <v>3431</v>
      </c>
      <c r="I265" s="19" t="s">
        <v>3432</v>
      </c>
      <c r="J265" s="20" t="s">
        <v>3884</v>
      </c>
    </row>
    <row r="266" customFormat="1" ht="35.1" customHeight="1" spans="1:10">
      <c r="A266" s="18" t="s">
        <v>4001</v>
      </c>
      <c r="B266" s="19" t="s">
        <v>4002</v>
      </c>
      <c r="C266" s="19" t="s">
        <v>3427</v>
      </c>
      <c r="D266" s="19" t="s">
        <v>3480</v>
      </c>
      <c r="E266" s="20" t="s">
        <v>3961</v>
      </c>
      <c r="F266" s="19" t="s">
        <v>3447</v>
      </c>
      <c r="G266" s="20" t="s">
        <v>3962</v>
      </c>
      <c r="H266" s="19" t="s">
        <v>3431</v>
      </c>
      <c r="I266" s="19" t="s">
        <v>3432</v>
      </c>
      <c r="J266" s="20" t="s">
        <v>3884</v>
      </c>
    </row>
    <row r="267" customFormat="1" ht="35.1" customHeight="1" spans="1:10">
      <c r="A267" s="18" t="s">
        <v>4001</v>
      </c>
      <c r="B267" s="19" t="s">
        <v>4002</v>
      </c>
      <c r="C267" s="19" t="s">
        <v>3427</v>
      </c>
      <c r="D267" s="19" t="s">
        <v>3480</v>
      </c>
      <c r="E267" s="20" t="s">
        <v>4005</v>
      </c>
      <c r="F267" s="19" t="s">
        <v>3447</v>
      </c>
      <c r="G267" s="20" t="s">
        <v>3559</v>
      </c>
      <c r="H267" s="19" t="s">
        <v>3431</v>
      </c>
      <c r="I267" s="19" t="s">
        <v>3432</v>
      </c>
      <c r="J267" s="20" t="s">
        <v>3884</v>
      </c>
    </row>
    <row r="268" customFormat="1" ht="35.1" customHeight="1" spans="1:10">
      <c r="A268" s="18" t="s">
        <v>4001</v>
      </c>
      <c r="B268" s="19" t="s">
        <v>4002</v>
      </c>
      <c r="C268" s="19" t="s">
        <v>3434</v>
      </c>
      <c r="D268" s="19" t="s">
        <v>3435</v>
      </c>
      <c r="E268" s="20" t="s">
        <v>4006</v>
      </c>
      <c r="F268" s="19" t="s">
        <v>3447</v>
      </c>
      <c r="G268" s="20" t="s">
        <v>4007</v>
      </c>
      <c r="H268" s="19" t="s">
        <v>3614</v>
      </c>
      <c r="I268" s="19" t="s">
        <v>3437</v>
      </c>
      <c r="J268" s="20" t="s">
        <v>3884</v>
      </c>
    </row>
    <row r="269" customFormat="1" ht="35.1" customHeight="1" spans="1:10">
      <c r="A269" s="18" t="s">
        <v>4001</v>
      </c>
      <c r="B269" s="19" t="s">
        <v>4002</v>
      </c>
      <c r="C269" s="19" t="s">
        <v>3439</v>
      </c>
      <c r="D269" s="19" t="s">
        <v>3440</v>
      </c>
      <c r="E269" s="20" t="s">
        <v>3530</v>
      </c>
      <c r="F269" s="19" t="s">
        <v>3447</v>
      </c>
      <c r="G269" s="20" t="s">
        <v>3430</v>
      </c>
      <c r="H269" s="19" t="s">
        <v>3431</v>
      </c>
      <c r="I269" s="19" t="s">
        <v>3432</v>
      </c>
      <c r="J269" s="20" t="s">
        <v>3884</v>
      </c>
    </row>
    <row r="270" customFormat="1" ht="35.1" customHeight="1" spans="1:10">
      <c r="A270" s="18" t="s">
        <v>4008</v>
      </c>
      <c r="B270" s="19" t="s">
        <v>4009</v>
      </c>
      <c r="C270" s="19" t="s">
        <v>3427</v>
      </c>
      <c r="D270" s="19" t="s">
        <v>3428</v>
      </c>
      <c r="E270" s="20" t="s">
        <v>4010</v>
      </c>
      <c r="F270" s="19" t="s">
        <v>3447</v>
      </c>
      <c r="G270" s="20" t="s">
        <v>3566</v>
      </c>
      <c r="H270" s="19" t="s">
        <v>3503</v>
      </c>
      <c r="I270" s="19" t="s">
        <v>3432</v>
      </c>
      <c r="J270" s="20" t="s">
        <v>3884</v>
      </c>
    </row>
    <row r="271" customFormat="1" ht="35.1" customHeight="1" spans="1:10">
      <c r="A271" s="18" t="s">
        <v>4008</v>
      </c>
      <c r="B271" s="19" t="s">
        <v>4009</v>
      </c>
      <c r="C271" s="19" t="s">
        <v>3427</v>
      </c>
      <c r="D271" s="19" t="s">
        <v>3480</v>
      </c>
      <c r="E271" s="20" t="s">
        <v>3961</v>
      </c>
      <c r="F271" s="19" t="s">
        <v>3447</v>
      </c>
      <c r="G271" s="20" t="s">
        <v>4011</v>
      </c>
      <c r="H271" s="19" t="s">
        <v>3431</v>
      </c>
      <c r="I271" s="19" t="s">
        <v>3432</v>
      </c>
      <c r="J271" s="20" t="s">
        <v>3884</v>
      </c>
    </row>
    <row r="272" customFormat="1" ht="35.1" customHeight="1" spans="1:10">
      <c r="A272" s="18" t="s">
        <v>4008</v>
      </c>
      <c r="B272" s="19" t="s">
        <v>4009</v>
      </c>
      <c r="C272" s="19" t="s">
        <v>3427</v>
      </c>
      <c r="D272" s="19" t="s">
        <v>3480</v>
      </c>
      <c r="E272" s="20" t="s">
        <v>4005</v>
      </c>
      <c r="F272" s="19" t="s">
        <v>3447</v>
      </c>
      <c r="G272" s="20" t="s">
        <v>3559</v>
      </c>
      <c r="H272" s="19" t="s">
        <v>3431</v>
      </c>
      <c r="I272" s="19" t="s">
        <v>3432</v>
      </c>
      <c r="J272" s="20" t="s">
        <v>3884</v>
      </c>
    </row>
    <row r="273" customFormat="1" ht="35.1" customHeight="1" spans="1:10">
      <c r="A273" s="18" t="s">
        <v>4008</v>
      </c>
      <c r="B273" s="19" t="s">
        <v>4009</v>
      </c>
      <c r="C273" s="19" t="s">
        <v>3434</v>
      </c>
      <c r="D273" s="19" t="s">
        <v>3451</v>
      </c>
      <c r="E273" s="20" t="s">
        <v>4012</v>
      </c>
      <c r="F273" s="19" t="s">
        <v>3447</v>
      </c>
      <c r="G273" s="20" t="s">
        <v>4013</v>
      </c>
      <c r="H273" s="19" t="s">
        <v>4014</v>
      </c>
      <c r="I273" s="19" t="s">
        <v>3432</v>
      </c>
      <c r="J273" s="20" t="s">
        <v>3884</v>
      </c>
    </row>
    <row r="274" customFormat="1" ht="35.1" customHeight="1" spans="1:10">
      <c r="A274" s="18" t="s">
        <v>4008</v>
      </c>
      <c r="B274" s="19" t="s">
        <v>4009</v>
      </c>
      <c r="C274" s="19" t="s">
        <v>3439</v>
      </c>
      <c r="D274" s="19" t="s">
        <v>3440</v>
      </c>
      <c r="E274" s="20" t="s">
        <v>3458</v>
      </c>
      <c r="F274" s="19" t="s">
        <v>3447</v>
      </c>
      <c r="G274" s="20" t="s">
        <v>3430</v>
      </c>
      <c r="H274" s="19" t="s">
        <v>3431</v>
      </c>
      <c r="I274" s="19" t="s">
        <v>3432</v>
      </c>
      <c r="J274" s="20" t="s">
        <v>3884</v>
      </c>
    </row>
    <row r="275" customFormat="1" ht="35.1" customHeight="1" spans="1:10">
      <c r="A275" s="18" t="s">
        <v>4015</v>
      </c>
      <c r="B275" s="19" t="s">
        <v>4016</v>
      </c>
      <c r="C275" s="19" t="s">
        <v>3427</v>
      </c>
      <c r="D275" s="19" t="s">
        <v>3428</v>
      </c>
      <c r="E275" s="20" t="s">
        <v>4017</v>
      </c>
      <c r="F275" s="19" t="s">
        <v>3447</v>
      </c>
      <c r="G275" s="20" t="s">
        <v>4018</v>
      </c>
      <c r="H275" s="19" t="s">
        <v>3625</v>
      </c>
      <c r="I275" s="19" t="s">
        <v>3432</v>
      </c>
      <c r="J275" s="20" t="s">
        <v>4019</v>
      </c>
    </row>
    <row r="276" customFormat="1" ht="35.1" customHeight="1" spans="1:10">
      <c r="A276" s="18" t="s">
        <v>4015</v>
      </c>
      <c r="B276" s="19" t="s">
        <v>4016</v>
      </c>
      <c r="C276" s="19" t="s">
        <v>3427</v>
      </c>
      <c r="D276" s="19" t="s">
        <v>3480</v>
      </c>
      <c r="E276" s="20" t="s">
        <v>4020</v>
      </c>
      <c r="F276" s="19" t="s">
        <v>3447</v>
      </c>
      <c r="G276" s="20" t="s">
        <v>3472</v>
      </c>
      <c r="H276" s="19" t="s">
        <v>3431</v>
      </c>
      <c r="I276" s="19" t="s">
        <v>3432</v>
      </c>
      <c r="J276" s="20" t="s">
        <v>4021</v>
      </c>
    </row>
    <row r="277" customFormat="1" ht="35.1" customHeight="1" spans="1:10">
      <c r="A277" s="18" t="s">
        <v>4015</v>
      </c>
      <c r="B277" s="19" t="s">
        <v>4016</v>
      </c>
      <c r="C277" s="19" t="s">
        <v>3434</v>
      </c>
      <c r="D277" s="19" t="s">
        <v>3451</v>
      </c>
      <c r="E277" s="20" t="s">
        <v>4022</v>
      </c>
      <c r="F277" s="19" t="s">
        <v>3447</v>
      </c>
      <c r="G277" s="20" t="s">
        <v>4023</v>
      </c>
      <c r="H277" s="19" t="s">
        <v>3503</v>
      </c>
      <c r="I277" s="19" t="s">
        <v>3437</v>
      </c>
      <c r="J277" s="20" t="s">
        <v>3884</v>
      </c>
    </row>
    <row r="278" customFormat="1" ht="35.1" customHeight="1" spans="1:10">
      <c r="A278" s="18" t="s">
        <v>4015</v>
      </c>
      <c r="B278" s="19" t="s">
        <v>4016</v>
      </c>
      <c r="C278" s="19" t="s">
        <v>3439</v>
      </c>
      <c r="D278" s="19" t="s">
        <v>3440</v>
      </c>
      <c r="E278" s="20" t="s">
        <v>3530</v>
      </c>
      <c r="F278" s="19" t="s">
        <v>3447</v>
      </c>
      <c r="G278" s="20" t="s">
        <v>3430</v>
      </c>
      <c r="H278" s="19" t="s">
        <v>3431</v>
      </c>
      <c r="I278" s="19" t="s">
        <v>3432</v>
      </c>
      <c r="J278" s="20" t="s">
        <v>4024</v>
      </c>
    </row>
    <row r="279" customFormat="1" ht="35.1" customHeight="1" spans="1:10">
      <c r="A279" s="18" t="s">
        <v>4025</v>
      </c>
      <c r="B279" s="19" t="s">
        <v>4026</v>
      </c>
      <c r="C279" s="19" t="s">
        <v>3427</v>
      </c>
      <c r="D279" s="19" t="s">
        <v>3428</v>
      </c>
      <c r="E279" s="20" t="s">
        <v>4027</v>
      </c>
      <c r="F279" s="19" t="s">
        <v>3447</v>
      </c>
      <c r="G279" s="20" t="s">
        <v>4028</v>
      </c>
      <c r="H279" s="19" t="s">
        <v>3516</v>
      </c>
      <c r="I279" s="19" t="s">
        <v>3432</v>
      </c>
      <c r="J279" s="20" t="s">
        <v>4027</v>
      </c>
    </row>
    <row r="280" customFormat="1" ht="35.1" customHeight="1" spans="1:10">
      <c r="A280" s="18" t="s">
        <v>4025</v>
      </c>
      <c r="B280" s="19" t="s">
        <v>4026</v>
      </c>
      <c r="C280" s="19" t="s">
        <v>3427</v>
      </c>
      <c r="D280" s="19" t="s">
        <v>3428</v>
      </c>
      <c r="E280" s="20" t="s">
        <v>4029</v>
      </c>
      <c r="F280" s="19" t="s">
        <v>3447</v>
      </c>
      <c r="G280" s="20" t="s">
        <v>4030</v>
      </c>
      <c r="H280" s="19" t="s">
        <v>3516</v>
      </c>
      <c r="I280" s="19" t="s">
        <v>3432</v>
      </c>
      <c r="J280" s="20" t="s">
        <v>4029</v>
      </c>
    </row>
    <row r="281" customFormat="1" ht="35.1" customHeight="1" spans="1:10">
      <c r="A281" s="18" t="s">
        <v>4025</v>
      </c>
      <c r="B281" s="19" t="s">
        <v>4026</v>
      </c>
      <c r="C281" s="19" t="s">
        <v>3434</v>
      </c>
      <c r="D281" s="19" t="s">
        <v>3451</v>
      </c>
      <c r="E281" s="20" t="s">
        <v>4031</v>
      </c>
      <c r="F281" s="19" t="s">
        <v>3447</v>
      </c>
      <c r="G281" s="20" t="s">
        <v>4023</v>
      </c>
      <c r="H281" s="19" t="s">
        <v>3503</v>
      </c>
      <c r="I281" s="19" t="s">
        <v>3437</v>
      </c>
      <c r="J281" s="20" t="s">
        <v>4032</v>
      </c>
    </row>
    <row r="282" customFormat="1" ht="35.1" customHeight="1" spans="1:10">
      <c r="A282" s="18" t="s">
        <v>4025</v>
      </c>
      <c r="B282" s="19" t="s">
        <v>4026</v>
      </c>
      <c r="C282" s="19" t="s">
        <v>3439</v>
      </c>
      <c r="D282" s="19" t="s">
        <v>3440</v>
      </c>
      <c r="E282" s="20" t="s">
        <v>4033</v>
      </c>
      <c r="F282" s="19" t="s">
        <v>3447</v>
      </c>
      <c r="G282" s="20" t="s">
        <v>3430</v>
      </c>
      <c r="H282" s="19" t="s">
        <v>3431</v>
      </c>
      <c r="I282" s="19" t="s">
        <v>3432</v>
      </c>
      <c r="J282" s="20" t="s">
        <v>4034</v>
      </c>
    </row>
    <row r="283" customFormat="1" ht="35.1" customHeight="1" spans="1:10">
      <c r="A283" s="18" t="s">
        <v>4035</v>
      </c>
      <c r="B283" s="19" t="s">
        <v>4036</v>
      </c>
      <c r="C283" s="19" t="s">
        <v>3427</v>
      </c>
      <c r="D283" s="19" t="s">
        <v>3428</v>
      </c>
      <c r="E283" s="20" t="s">
        <v>4037</v>
      </c>
      <c r="F283" s="19" t="s">
        <v>3447</v>
      </c>
      <c r="G283" s="20" t="s">
        <v>3502</v>
      </c>
      <c r="H283" s="19" t="s">
        <v>3503</v>
      </c>
      <c r="I283" s="19" t="s">
        <v>3432</v>
      </c>
      <c r="J283" s="20" t="s">
        <v>4037</v>
      </c>
    </row>
    <row r="284" customFormat="1" ht="35.1" customHeight="1" spans="1:10">
      <c r="A284" s="18" t="s">
        <v>4035</v>
      </c>
      <c r="B284" s="19" t="s">
        <v>4036</v>
      </c>
      <c r="C284" s="19" t="s">
        <v>3434</v>
      </c>
      <c r="D284" s="19" t="s">
        <v>3451</v>
      </c>
      <c r="E284" s="20" t="s">
        <v>4038</v>
      </c>
      <c r="F284" s="19" t="s">
        <v>3447</v>
      </c>
      <c r="G284" s="20" t="s">
        <v>3430</v>
      </c>
      <c r="H284" s="19" t="s">
        <v>3431</v>
      </c>
      <c r="I284" s="19" t="s">
        <v>3432</v>
      </c>
      <c r="J284" s="20" t="s">
        <v>4039</v>
      </c>
    </row>
    <row r="285" customFormat="1" ht="35.1" customHeight="1" spans="1:10">
      <c r="A285" s="18" t="s">
        <v>4035</v>
      </c>
      <c r="B285" s="19" t="s">
        <v>4036</v>
      </c>
      <c r="C285" s="19" t="s">
        <v>3439</v>
      </c>
      <c r="D285" s="19" t="s">
        <v>3440</v>
      </c>
      <c r="E285" s="20" t="s">
        <v>3530</v>
      </c>
      <c r="F285" s="19" t="s">
        <v>3447</v>
      </c>
      <c r="G285" s="20" t="s">
        <v>3430</v>
      </c>
      <c r="H285" s="19" t="s">
        <v>3431</v>
      </c>
      <c r="I285" s="19" t="s">
        <v>3432</v>
      </c>
      <c r="J285" s="20" t="s">
        <v>3530</v>
      </c>
    </row>
    <row r="286" customFormat="1" ht="35.1" customHeight="1" spans="1:10">
      <c r="A286" s="18" t="s">
        <v>4040</v>
      </c>
      <c r="B286" s="19" t="s">
        <v>4041</v>
      </c>
      <c r="C286" s="19" t="s">
        <v>3427</v>
      </c>
      <c r="D286" s="19" t="s">
        <v>3428</v>
      </c>
      <c r="E286" s="20" t="s">
        <v>4042</v>
      </c>
      <c r="F286" s="19" t="s">
        <v>3447</v>
      </c>
      <c r="G286" s="20" t="s">
        <v>4043</v>
      </c>
      <c r="H286" s="19" t="s">
        <v>3503</v>
      </c>
      <c r="I286" s="19" t="s">
        <v>3432</v>
      </c>
      <c r="J286" s="20" t="s">
        <v>4042</v>
      </c>
    </row>
    <row r="287" customFormat="1" ht="35.1" customHeight="1" spans="1:10">
      <c r="A287" s="18" t="s">
        <v>4040</v>
      </c>
      <c r="B287" s="19" t="s">
        <v>4041</v>
      </c>
      <c r="C287" s="19" t="s">
        <v>3427</v>
      </c>
      <c r="D287" s="19" t="s">
        <v>3470</v>
      </c>
      <c r="E287" s="20" t="s">
        <v>4044</v>
      </c>
      <c r="F287" s="19" t="s">
        <v>3447</v>
      </c>
      <c r="G287" s="20" t="s">
        <v>3472</v>
      </c>
      <c r="H287" s="19" t="s">
        <v>3431</v>
      </c>
      <c r="I287" s="19" t="s">
        <v>3432</v>
      </c>
      <c r="J287" s="20" t="s">
        <v>4045</v>
      </c>
    </row>
    <row r="288" customFormat="1" ht="35.1" customHeight="1" spans="1:10">
      <c r="A288" s="18" t="s">
        <v>4040</v>
      </c>
      <c r="B288" s="19" t="s">
        <v>4041</v>
      </c>
      <c r="C288" s="19" t="s">
        <v>3427</v>
      </c>
      <c r="D288" s="19" t="s">
        <v>3480</v>
      </c>
      <c r="E288" s="20" t="s">
        <v>4046</v>
      </c>
      <c r="F288" s="19" t="s">
        <v>3447</v>
      </c>
      <c r="G288" s="20" t="s">
        <v>4047</v>
      </c>
      <c r="H288" s="19" t="s">
        <v>4048</v>
      </c>
      <c r="I288" s="19" t="s">
        <v>3432</v>
      </c>
      <c r="J288" s="20" t="s">
        <v>4049</v>
      </c>
    </row>
    <row r="289" customFormat="1" ht="35.1" customHeight="1" spans="1:10">
      <c r="A289" s="18" t="s">
        <v>4040</v>
      </c>
      <c r="B289" s="19" t="s">
        <v>4041</v>
      </c>
      <c r="C289" s="19" t="s">
        <v>3434</v>
      </c>
      <c r="D289" s="19" t="s">
        <v>3451</v>
      </c>
      <c r="E289" s="20" t="s">
        <v>4050</v>
      </c>
      <c r="F289" s="19" t="s">
        <v>3447</v>
      </c>
      <c r="G289" s="20" t="s">
        <v>3484</v>
      </c>
      <c r="H289" s="19" t="s">
        <v>3431</v>
      </c>
      <c r="I289" s="19" t="s">
        <v>3432</v>
      </c>
      <c r="J289" s="20" t="s">
        <v>4051</v>
      </c>
    </row>
    <row r="290" customFormat="1" ht="35.1" customHeight="1" spans="1:10">
      <c r="A290" s="18" t="s">
        <v>4040</v>
      </c>
      <c r="B290" s="19" t="s">
        <v>4041</v>
      </c>
      <c r="C290" s="19" t="s">
        <v>3439</v>
      </c>
      <c r="D290" s="19" t="s">
        <v>3440</v>
      </c>
      <c r="E290" s="20" t="s">
        <v>4052</v>
      </c>
      <c r="F290" s="19" t="s">
        <v>3447</v>
      </c>
      <c r="G290" s="20" t="s">
        <v>3430</v>
      </c>
      <c r="H290" s="19" t="s">
        <v>3431</v>
      </c>
      <c r="I290" s="19" t="s">
        <v>3432</v>
      </c>
      <c r="J290" s="20" t="s">
        <v>4052</v>
      </c>
    </row>
    <row r="291" customFormat="1" ht="35.1" customHeight="1" spans="1:10">
      <c r="A291" s="18" t="s">
        <v>4053</v>
      </c>
      <c r="B291" s="19" t="s">
        <v>4054</v>
      </c>
      <c r="C291" s="19" t="s">
        <v>3427</v>
      </c>
      <c r="D291" s="19" t="s">
        <v>3428</v>
      </c>
      <c r="E291" s="20" t="s">
        <v>4055</v>
      </c>
      <c r="F291" s="19" t="s">
        <v>3509</v>
      </c>
      <c r="G291" s="20" t="s">
        <v>4056</v>
      </c>
      <c r="H291" s="19" t="s">
        <v>3516</v>
      </c>
      <c r="I291" s="19" t="s">
        <v>3432</v>
      </c>
      <c r="J291" s="20" t="s">
        <v>4055</v>
      </c>
    </row>
    <row r="292" customFormat="1" ht="35.1" customHeight="1" spans="1:10">
      <c r="A292" s="18" t="s">
        <v>4053</v>
      </c>
      <c r="B292" s="19" t="s">
        <v>4054</v>
      </c>
      <c r="C292" s="19" t="s">
        <v>3427</v>
      </c>
      <c r="D292" s="19" t="s">
        <v>3470</v>
      </c>
      <c r="E292" s="20" t="s">
        <v>4057</v>
      </c>
      <c r="F292" s="19" t="s">
        <v>3509</v>
      </c>
      <c r="G292" s="20" t="s">
        <v>3472</v>
      </c>
      <c r="H292" s="19" t="s">
        <v>3431</v>
      </c>
      <c r="I292" s="19" t="s">
        <v>3432</v>
      </c>
      <c r="J292" s="20" t="s">
        <v>4058</v>
      </c>
    </row>
    <row r="293" customFormat="1" ht="35.1" customHeight="1" spans="1:10">
      <c r="A293" s="18" t="s">
        <v>4053</v>
      </c>
      <c r="B293" s="19" t="s">
        <v>4054</v>
      </c>
      <c r="C293" s="19" t="s">
        <v>3427</v>
      </c>
      <c r="D293" s="19" t="s">
        <v>3480</v>
      </c>
      <c r="E293" s="20" t="s">
        <v>4059</v>
      </c>
      <c r="F293" s="19" t="s">
        <v>3509</v>
      </c>
      <c r="G293" s="20" t="s">
        <v>3472</v>
      </c>
      <c r="H293" s="19" t="s">
        <v>3431</v>
      </c>
      <c r="I293" s="19" t="s">
        <v>3432</v>
      </c>
      <c r="J293" s="20" t="s">
        <v>4060</v>
      </c>
    </row>
    <row r="294" customFormat="1" ht="35.1" customHeight="1" spans="1:10">
      <c r="A294" s="18" t="s">
        <v>4053</v>
      </c>
      <c r="B294" s="19" t="s">
        <v>4054</v>
      </c>
      <c r="C294" s="19" t="s">
        <v>3434</v>
      </c>
      <c r="D294" s="19" t="s">
        <v>3451</v>
      </c>
      <c r="E294" s="20" t="s">
        <v>4061</v>
      </c>
      <c r="F294" s="19" t="s">
        <v>3501</v>
      </c>
      <c r="G294" s="20" t="s">
        <v>4062</v>
      </c>
      <c r="H294" s="19" t="s">
        <v>3516</v>
      </c>
      <c r="I294" s="19" t="s">
        <v>3437</v>
      </c>
      <c r="J294" s="20" t="s">
        <v>4063</v>
      </c>
    </row>
    <row r="295" customFormat="1" ht="35.1" customHeight="1" spans="1:10">
      <c r="A295" s="18" t="s">
        <v>4053</v>
      </c>
      <c r="B295" s="19" t="s">
        <v>4054</v>
      </c>
      <c r="C295" s="19" t="s">
        <v>3434</v>
      </c>
      <c r="D295" s="19" t="s">
        <v>3435</v>
      </c>
      <c r="E295" s="20" t="s">
        <v>4064</v>
      </c>
      <c r="F295" s="19" t="s">
        <v>3509</v>
      </c>
      <c r="G295" s="20" t="s">
        <v>3975</v>
      </c>
      <c r="H295" s="19" t="s">
        <v>3516</v>
      </c>
      <c r="I295" s="19" t="s">
        <v>3437</v>
      </c>
      <c r="J295" s="20" t="s">
        <v>4065</v>
      </c>
    </row>
    <row r="296" customFormat="1" ht="35.1" customHeight="1" spans="1:10">
      <c r="A296" s="18" t="s">
        <v>4053</v>
      </c>
      <c r="B296" s="19" t="s">
        <v>4054</v>
      </c>
      <c r="C296" s="19" t="s">
        <v>3439</v>
      </c>
      <c r="D296" s="19" t="s">
        <v>3440</v>
      </c>
      <c r="E296" s="20" t="s">
        <v>4066</v>
      </c>
      <c r="F296" s="19" t="s">
        <v>3501</v>
      </c>
      <c r="G296" s="20" t="s">
        <v>3430</v>
      </c>
      <c r="H296" s="19" t="s">
        <v>3431</v>
      </c>
      <c r="I296" s="19" t="s">
        <v>3432</v>
      </c>
      <c r="J296" s="20" t="s">
        <v>3703</v>
      </c>
    </row>
    <row r="297" customFormat="1" ht="35.1" customHeight="1" spans="1:10">
      <c r="A297" s="18" t="s">
        <v>4067</v>
      </c>
      <c r="B297" s="19" t="s">
        <v>4068</v>
      </c>
      <c r="C297" s="19" t="s">
        <v>3427</v>
      </c>
      <c r="D297" s="19" t="s">
        <v>3428</v>
      </c>
      <c r="E297" s="20" t="s">
        <v>4069</v>
      </c>
      <c r="F297" s="19" t="s">
        <v>3447</v>
      </c>
      <c r="G297" s="20" t="s">
        <v>4070</v>
      </c>
      <c r="H297" s="19" t="s">
        <v>3516</v>
      </c>
      <c r="I297" s="19" t="s">
        <v>3432</v>
      </c>
      <c r="J297" s="20" t="s">
        <v>3884</v>
      </c>
    </row>
    <row r="298" customFormat="1" ht="35.1" customHeight="1" spans="1:10">
      <c r="A298" s="18" t="s">
        <v>4067</v>
      </c>
      <c r="B298" s="19" t="s">
        <v>4068</v>
      </c>
      <c r="C298" s="19" t="s">
        <v>3427</v>
      </c>
      <c r="D298" s="19" t="s">
        <v>3470</v>
      </c>
      <c r="E298" s="20" t="s">
        <v>4071</v>
      </c>
      <c r="F298" s="19" t="s">
        <v>3447</v>
      </c>
      <c r="G298" s="20" t="s">
        <v>3472</v>
      </c>
      <c r="H298" s="19" t="s">
        <v>3431</v>
      </c>
      <c r="I298" s="19" t="s">
        <v>3432</v>
      </c>
      <c r="J298" s="20" t="s">
        <v>3884</v>
      </c>
    </row>
    <row r="299" customFormat="1" ht="35.1" customHeight="1" spans="1:10">
      <c r="A299" s="18" t="s">
        <v>4067</v>
      </c>
      <c r="B299" s="19" t="s">
        <v>4068</v>
      </c>
      <c r="C299" s="19" t="s">
        <v>3427</v>
      </c>
      <c r="D299" s="19" t="s">
        <v>3480</v>
      </c>
      <c r="E299" s="20" t="s">
        <v>4072</v>
      </c>
      <c r="F299" s="19" t="s">
        <v>3447</v>
      </c>
      <c r="G299" s="20" t="s">
        <v>3472</v>
      </c>
      <c r="H299" s="19" t="s">
        <v>3431</v>
      </c>
      <c r="I299" s="19" t="s">
        <v>3432</v>
      </c>
      <c r="J299" s="20" t="s">
        <v>3884</v>
      </c>
    </row>
    <row r="300" customFormat="1" ht="35.1" customHeight="1" spans="1:10">
      <c r="A300" s="18" t="s">
        <v>4067</v>
      </c>
      <c r="B300" s="19" t="s">
        <v>4068</v>
      </c>
      <c r="C300" s="19" t="s">
        <v>3434</v>
      </c>
      <c r="D300" s="19" t="s">
        <v>3579</v>
      </c>
      <c r="E300" s="20" t="s">
        <v>4073</v>
      </c>
      <c r="F300" s="19" t="s">
        <v>3447</v>
      </c>
      <c r="G300" s="20" t="s">
        <v>4074</v>
      </c>
      <c r="H300" s="19" t="s">
        <v>3614</v>
      </c>
      <c r="I300" s="19" t="s">
        <v>3437</v>
      </c>
      <c r="J300" s="20" t="s">
        <v>3884</v>
      </c>
    </row>
    <row r="301" customFormat="1" ht="35.1" customHeight="1" spans="1:10">
      <c r="A301" s="18" t="s">
        <v>4067</v>
      </c>
      <c r="B301" s="19" t="s">
        <v>4068</v>
      </c>
      <c r="C301" s="19" t="s">
        <v>3439</v>
      </c>
      <c r="D301" s="19" t="s">
        <v>3440</v>
      </c>
      <c r="E301" s="20" t="s">
        <v>3530</v>
      </c>
      <c r="F301" s="19" t="s">
        <v>3447</v>
      </c>
      <c r="G301" s="20" t="s">
        <v>3430</v>
      </c>
      <c r="H301" s="19" t="s">
        <v>3431</v>
      </c>
      <c r="I301" s="19" t="s">
        <v>3432</v>
      </c>
      <c r="J301" s="20" t="s">
        <v>3884</v>
      </c>
    </row>
    <row r="302" customFormat="1" ht="35.1" customHeight="1" spans="1:10">
      <c r="A302" s="18" t="s">
        <v>4075</v>
      </c>
      <c r="B302" s="22"/>
      <c r="C302" s="22"/>
      <c r="D302" s="22"/>
      <c r="E302" s="23"/>
      <c r="F302" s="22"/>
      <c r="G302" s="23"/>
      <c r="H302" s="22"/>
      <c r="I302" s="22"/>
      <c r="J302" s="23"/>
    </row>
    <row r="303" customFormat="1" ht="35.1" customHeight="1" spans="1:10">
      <c r="A303" s="18" t="s">
        <v>4076</v>
      </c>
      <c r="B303" s="19" t="s">
        <v>4077</v>
      </c>
      <c r="C303" s="19" t="s">
        <v>3427</v>
      </c>
      <c r="D303" s="19" t="s">
        <v>3428</v>
      </c>
      <c r="E303" s="20" t="s">
        <v>4078</v>
      </c>
      <c r="F303" s="19" t="s">
        <v>3509</v>
      </c>
      <c r="G303" s="20" t="s">
        <v>3566</v>
      </c>
      <c r="H303" s="19" t="s">
        <v>4079</v>
      </c>
      <c r="I303" s="19" t="s">
        <v>3432</v>
      </c>
      <c r="J303" s="20" t="s">
        <v>4080</v>
      </c>
    </row>
    <row r="304" customFormat="1" ht="35.1" customHeight="1" spans="1:10">
      <c r="A304" s="18" t="s">
        <v>4076</v>
      </c>
      <c r="B304" s="19" t="s">
        <v>4077</v>
      </c>
      <c r="C304" s="19" t="s">
        <v>3427</v>
      </c>
      <c r="D304" s="19" t="s">
        <v>3428</v>
      </c>
      <c r="E304" s="20" t="s">
        <v>4081</v>
      </c>
      <c r="F304" s="19" t="s">
        <v>3501</v>
      </c>
      <c r="G304" s="20" t="s">
        <v>3566</v>
      </c>
      <c r="H304" s="19" t="s">
        <v>3729</v>
      </c>
      <c r="I304" s="19" t="s">
        <v>3432</v>
      </c>
      <c r="J304" s="20" t="s">
        <v>4082</v>
      </c>
    </row>
    <row r="305" customFormat="1" ht="35.1" customHeight="1" spans="1:10">
      <c r="A305" s="18" t="s">
        <v>4076</v>
      </c>
      <c r="B305" s="19" t="s">
        <v>4077</v>
      </c>
      <c r="C305" s="19" t="s">
        <v>3427</v>
      </c>
      <c r="D305" s="19" t="s">
        <v>3470</v>
      </c>
      <c r="E305" s="20" t="s">
        <v>4083</v>
      </c>
      <c r="F305" s="19" t="s">
        <v>3509</v>
      </c>
      <c r="G305" s="20" t="s">
        <v>3472</v>
      </c>
      <c r="H305" s="19" t="s">
        <v>3431</v>
      </c>
      <c r="I305" s="19" t="s">
        <v>3437</v>
      </c>
      <c r="J305" s="20" t="s">
        <v>4084</v>
      </c>
    </row>
    <row r="306" customFormat="1" ht="35.1" customHeight="1" spans="1:10">
      <c r="A306" s="18" t="s">
        <v>4076</v>
      </c>
      <c r="B306" s="19" t="s">
        <v>4077</v>
      </c>
      <c r="C306" s="19" t="s">
        <v>3427</v>
      </c>
      <c r="D306" s="19" t="s">
        <v>3470</v>
      </c>
      <c r="E306" s="20" t="s">
        <v>4057</v>
      </c>
      <c r="F306" s="19" t="s">
        <v>3509</v>
      </c>
      <c r="G306" s="20" t="s">
        <v>3472</v>
      </c>
      <c r="H306" s="19" t="s">
        <v>3431</v>
      </c>
      <c r="I306" s="19" t="s">
        <v>3432</v>
      </c>
      <c r="J306" s="20" t="s">
        <v>4058</v>
      </c>
    </row>
    <row r="307" customFormat="1" ht="35.1" customHeight="1" spans="1:10">
      <c r="A307" s="18" t="s">
        <v>4076</v>
      </c>
      <c r="B307" s="19" t="s">
        <v>4077</v>
      </c>
      <c r="C307" s="19" t="s">
        <v>3427</v>
      </c>
      <c r="D307" s="19" t="s">
        <v>3470</v>
      </c>
      <c r="E307" s="20" t="s">
        <v>4085</v>
      </c>
      <c r="F307" s="19" t="s">
        <v>3501</v>
      </c>
      <c r="G307" s="20" t="s">
        <v>3472</v>
      </c>
      <c r="H307" s="19" t="s">
        <v>3431</v>
      </c>
      <c r="I307" s="19" t="s">
        <v>3432</v>
      </c>
      <c r="J307" s="20" t="s">
        <v>4086</v>
      </c>
    </row>
    <row r="308" customFormat="1" ht="35.1" customHeight="1" spans="1:10">
      <c r="A308" s="18" t="s">
        <v>4076</v>
      </c>
      <c r="B308" s="19" t="s">
        <v>4077</v>
      </c>
      <c r="C308" s="19" t="s">
        <v>3427</v>
      </c>
      <c r="D308" s="19" t="s">
        <v>3470</v>
      </c>
      <c r="E308" s="20" t="s">
        <v>4087</v>
      </c>
      <c r="F308" s="19" t="s">
        <v>3501</v>
      </c>
      <c r="G308" s="20" t="s">
        <v>3472</v>
      </c>
      <c r="H308" s="19" t="s">
        <v>3431</v>
      </c>
      <c r="I308" s="19" t="s">
        <v>3432</v>
      </c>
      <c r="J308" s="20" t="s">
        <v>4088</v>
      </c>
    </row>
    <row r="309" customFormat="1" ht="35.1" customHeight="1" spans="1:10">
      <c r="A309" s="18" t="s">
        <v>4076</v>
      </c>
      <c r="B309" s="19" t="s">
        <v>4077</v>
      </c>
      <c r="C309" s="19" t="s">
        <v>3427</v>
      </c>
      <c r="D309" s="19" t="s">
        <v>3480</v>
      </c>
      <c r="E309" s="20" t="s">
        <v>4059</v>
      </c>
      <c r="F309" s="19" t="s">
        <v>3509</v>
      </c>
      <c r="G309" s="20" t="s">
        <v>3430</v>
      </c>
      <c r="H309" s="19" t="s">
        <v>3431</v>
      </c>
      <c r="I309" s="19" t="s">
        <v>3437</v>
      </c>
      <c r="J309" s="20" t="s">
        <v>4060</v>
      </c>
    </row>
    <row r="310" customFormat="1" ht="35.1" customHeight="1" spans="1:10">
      <c r="A310" s="18" t="s">
        <v>4076</v>
      </c>
      <c r="B310" s="19" t="s">
        <v>4077</v>
      </c>
      <c r="C310" s="19" t="s">
        <v>3434</v>
      </c>
      <c r="D310" s="19" t="s">
        <v>3451</v>
      </c>
      <c r="E310" s="20" t="s">
        <v>4089</v>
      </c>
      <c r="F310" s="19" t="s">
        <v>3501</v>
      </c>
      <c r="G310" s="20" t="s">
        <v>4090</v>
      </c>
      <c r="H310" s="19" t="s">
        <v>3516</v>
      </c>
      <c r="I310" s="19" t="s">
        <v>3432</v>
      </c>
      <c r="J310" s="20" t="s">
        <v>4063</v>
      </c>
    </row>
    <row r="311" customFormat="1" ht="35.1" customHeight="1" spans="1:10">
      <c r="A311" s="18" t="s">
        <v>4076</v>
      </c>
      <c r="B311" s="19" t="s">
        <v>4077</v>
      </c>
      <c r="C311" s="19" t="s">
        <v>3434</v>
      </c>
      <c r="D311" s="19" t="s">
        <v>3435</v>
      </c>
      <c r="E311" s="20" t="s">
        <v>3487</v>
      </c>
      <c r="F311" s="19" t="s">
        <v>3501</v>
      </c>
      <c r="G311" s="20" t="s">
        <v>3430</v>
      </c>
      <c r="H311" s="19" t="s">
        <v>3431</v>
      </c>
      <c r="I311" s="19" t="s">
        <v>3437</v>
      </c>
      <c r="J311" s="20" t="s">
        <v>4091</v>
      </c>
    </row>
    <row r="312" customFormat="1" ht="35.1" customHeight="1" spans="1:10">
      <c r="A312" s="18" t="s">
        <v>4076</v>
      </c>
      <c r="B312" s="19" t="s">
        <v>4077</v>
      </c>
      <c r="C312" s="19" t="s">
        <v>3439</v>
      </c>
      <c r="D312" s="19" t="s">
        <v>3440</v>
      </c>
      <c r="E312" s="20" t="s">
        <v>4066</v>
      </c>
      <c r="F312" s="19" t="s">
        <v>3501</v>
      </c>
      <c r="G312" s="20" t="s">
        <v>4092</v>
      </c>
      <c r="H312" s="19" t="s">
        <v>3431</v>
      </c>
      <c r="I312" s="19" t="s">
        <v>3437</v>
      </c>
      <c r="J312" s="20" t="s">
        <v>3703</v>
      </c>
    </row>
    <row r="313" customFormat="1" ht="35.1" customHeight="1" spans="1:10">
      <c r="A313" s="18" t="s">
        <v>4093</v>
      </c>
      <c r="B313" s="22"/>
      <c r="C313" s="22"/>
      <c r="D313" s="22"/>
      <c r="E313" s="23"/>
      <c r="F313" s="22"/>
      <c r="G313" s="23"/>
      <c r="H313" s="22"/>
      <c r="I313" s="22"/>
      <c r="J313" s="23"/>
    </row>
    <row r="314" customFormat="1" ht="35.1" customHeight="1" spans="1:10">
      <c r="A314" s="18" t="s">
        <v>4094</v>
      </c>
      <c r="B314" s="19" t="s">
        <v>4095</v>
      </c>
      <c r="C314" s="19" t="s">
        <v>3427</v>
      </c>
      <c r="D314" s="19" t="s">
        <v>3470</v>
      </c>
      <c r="E314" s="20" t="s">
        <v>4094</v>
      </c>
      <c r="F314" s="19" t="s">
        <v>3447</v>
      </c>
      <c r="G314" s="20" t="s">
        <v>4096</v>
      </c>
      <c r="H314" s="19" t="s">
        <v>3516</v>
      </c>
      <c r="I314" s="19" t="s">
        <v>3432</v>
      </c>
      <c r="J314" s="20" t="s">
        <v>4094</v>
      </c>
    </row>
    <row r="315" customFormat="1" ht="35.1" customHeight="1" spans="1:10">
      <c r="A315" s="18" t="s">
        <v>4094</v>
      </c>
      <c r="B315" s="19" t="s">
        <v>4095</v>
      </c>
      <c r="C315" s="19" t="s">
        <v>3434</v>
      </c>
      <c r="D315" s="19" t="s">
        <v>3435</v>
      </c>
      <c r="E315" s="20" t="s">
        <v>4094</v>
      </c>
      <c r="F315" s="19" t="s">
        <v>3447</v>
      </c>
      <c r="G315" s="20" t="s">
        <v>4094</v>
      </c>
      <c r="H315" s="19" t="s">
        <v>3516</v>
      </c>
      <c r="I315" s="19" t="s">
        <v>3432</v>
      </c>
      <c r="J315" s="20" t="s">
        <v>4094</v>
      </c>
    </row>
    <row r="316" customFormat="1" ht="35.1" customHeight="1" spans="1:10">
      <c r="A316" s="18" t="s">
        <v>4094</v>
      </c>
      <c r="B316" s="19" t="s">
        <v>4094</v>
      </c>
      <c r="C316" s="19" t="s">
        <v>3439</v>
      </c>
      <c r="D316" s="19" t="s">
        <v>3440</v>
      </c>
      <c r="E316" s="20" t="s">
        <v>4094</v>
      </c>
      <c r="F316" s="19" t="s">
        <v>3447</v>
      </c>
      <c r="G316" s="20" t="s">
        <v>4094</v>
      </c>
      <c r="H316" s="19" t="s">
        <v>3516</v>
      </c>
      <c r="I316" s="19" t="s">
        <v>3432</v>
      </c>
      <c r="J316" s="20" t="s">
        <v>4094</v>
      </c>
    </row>
    <row r="317" customFormat="1" ht="35.1" customHeight="1" spans="1:10">
      <c r="A317" s="18" t="s">
        <v>4097</v>
      </c>
      <c r="B317" s="19" t="s">
        <v>4098</v>
      </c>
      <c r="C317" s="19" t="s">
        <v>3427</v>
      </c>
      <c r="D317" s="19" t="s">
        <v>3470</v>
      </c>
      <c r="E317" s="20" t="s">
        <v>4097</v>
      </c>
      <c r="F317" s="19" t="s">
        <v>3447</v>
      </c>
      <c r="G317" s="20" t="s">
        <v>4097</v>
      </c>
      <c r="H317" s="19" t="s">
        <v>3516</v>
      </c>
      <c r="I317" s="19" t="s">
        <v>3432</v>
      </c>
      <c r="J317" s="20" t="s">
        <v>4097</v>
      </c>
    </row>
    <row r="318" customFormat="1" ht="35.1" customHeight="1" spans="1:10">
      <c r="A318" s="18" t="s">
        <v>4097</v>
      </c>
      <c r="B318" s="19" t="s">
        <v>4097</v>
      </c>
      <c r="C318" s="19" t="s">
        <v>3434</v>
      </c>
      <c r="D318" s="19" t="s">
        <v>3435</v>
      </c>
      <c r="E318" s="20" t="s">
        <v>4097</v>
      </c>
      <c r="F318" s="19" t="s">
        <v>3447</v>
      </c>
      <c r="G318" s="20" t="s">
        <v>4097</v>
      </c>
      <c r="H318" s="19" t="s">
        <v>3516</v>
      </c>
      <c r="I318" s="19" t="s">
        <v>3432</v>
      </c>
      <c r="J318" s="20" t="s">
        <v>4097</v>
      </c>
    </row>
    <row r="319" customFormat="1" ht="35.1" customHeight="1" spans="1:10">
      <c r="A319" s="18" t="s">
        <v>4097</v>
      </c>
      <c r="B319" s="19" t="s">
        <v>4098</v>
      </c>
      <c r="C319" s="19" t="s">
        <v>3439</v>
      </c>
      <c r="D319" s="19" t="s">
        <v>3440</v>
      </c>
      <c r="E319" s="20" t="s">
        <v>4097</v>
      </c>
      <c r="F319" s="19" t="s">
        <v>3447</v>
      </c>
      <c r="G319" s="20" t="s">
        <v>4097</v>
      </c>
      <c r="H319" s="19" t="s">
        <v>3516</v>
      </c>
      <c r="I319" s="19" t="s">
        <v>3432</v>
      </c>
      <c r="J319" s="20" t="s">
        <v>4097</v>
      </c>
    </row>
    <row r="320" customFormat="1" ht="35.1" customHeight="1" spans="1:10">
      <c r="A320" s="18" t="s">
        <v>4099</v>
      </c>
      <c r="B320" s="19" t="s">
        <v>4100</v>
      </c>
      <c r="C320" s="19" t="s">
        <v>3427</v>
      </c>
      <c r="D320" s="19" t="s">
        <v>3470</v>
      </c>
      <c r="E320" s="20" t="s">
        <v>4100</v>
      </c>
      <c r="F320" s="19" t="s">
        <v>3447</v>
      </c>
      <c r="G320" s="20" t="s">
        <v>4100</v>
      </c>
      <c r="H320" s="19" t="s">
        <v>3516</v>
      </c>
      <c r="I320" s="19" t="s">
        <v>3432</v>
      </c>
      <c r="J320" s="20" t="s">
        <v>4100</v>
      </c>
    </row>
    <row r="321" customFormat="1" ht="35.1" customHeight="1" spans="1:10">
      <c r="A321" s="18" t="s">
        <v>4099</v>
      </c>
      <c r="B321" s="19" t="s">
        <v>4100</v>
      </c>
      <c r="C321" s="19" t="s">
        <v>3434</v>
      </c>
      <c r="D321" s="19" t="s">
        <v>3435</v>
      </c>
      <c r="E321" s="20" t="s">
        <v>4100</v>
      </c>
      <c r="F321" s="19" t="s">
        <v>3447</v>
      </c>
      <c r="G321" s="20" t="s">
        <v>4100</v>
      </c>
      <c r="H321" s="19" t="s">
        <v>3516</v>
      </c>
      <c r="I321" s="19" t="s">
        <v>3432</v>
      </c>
      <c r="J321" s="20" t="s">
        <v>4100</v>
      </c>
    </row>
    <row r="322" customFormat="1" ht="35.1" customHeight="1" spans="1:10">
      <c r="A322" s="18" t="s">
        <v>4099</v>
      </c>
      <c r="B322" s="19" t="s">
        <v>4100</v>
      </c>
      <c r="C322" s="19" t="s">
        <v>3439</v>
      </c>
      <c r="D322" s="19" t="s">
        <v>3440</v>
      </c>
      <c r="E322" s="20" t="s">
        <v>4100</v>
      </c>
      <c r="F322" s="19" t="s">
        <v>3447</v>
      </c>
      <c r="G322" s="20" t="s">
        <v>4100</v>
      </c>
      <c r="H322" s="19" t="s">
        <v>3516</v>
      </c>
      <c r="I322" s="19" t="s">
        <v>3432</v>
      </c>
      <c r="J322" s="20" t="s">
        <v>4100</v>
      </c>
    </row>
    <row r="323" customFormat="1" ht="35.1" customHeight="1" spans="1:10">
      <c r="A323" s="18" t="s">
        <v>4101</v>
      </c>
      <c r="B323" s="19" t="s">
        <v>4102</v>
      </c>
      <c r="C323" s="19" t="s">
        <v>3427</v>
      </c>
      <c r="D323" s="19" t="s">
        <v>3470</v>
      </c>
      <c r="E323" s="20" t="s">
        <v>4103</v>
      </c>
      <c r="F323" s="19" t="s">
        <v>3447</v>
      </c>
      <c r="G323" s="20" t="s">
        <v>4103</v>
      </c>
      <c r="H323" s="19" t="s">
        <v>3516</v>
      </c>
      <c r="I323" s="19" t="s">
        <v>3432</v>
      </c>
      <c r="J323" s="20" t="s">
        <v>4103</v>
      </c>
    </row>
    <row r="324" customFormat="1" ht="35.1" customHeight="1" spans="1:10">
      <c r="A324" s="18" t="s">
        <v>4101</v>
      </c>
      <c r="B324" s="19" t="s">
        <v>4102</v>
      </c>
      <c r="C324" s="19" t="s">
        <v>3434</v>
      </c>
      <c r="D324" s="19" t="s">
        <v>3435</v>
      </c>
      <c r="E324" s="20" t="s">
        <v>4103</v>
      </c>
      <c r="F324" s="19" t="s">
        <v>3447</v>
      </c>
      <c r="G324" s="20" t="s">
        <v>4103</v>
      </c>
      <c r="H324" s="19" t="s">
        <v>3516</v>
      </c>
      <c r="I324" s="19" t="s">
        <v>3432</v>
      </c>
      <c r="J324" s="20" t="s">
        <v>4103</v>
      </c>
    </row>
    <row r="325" customFormat="1" ht="35.1" customHeight="1" spans="1:10">
      <c r="A325" s="18" t="s">
        <v>4101</v>
      </c>
      <c r="B325" s="19" t="s">
        <v>4102</v>
      </c>
      <c r="C325" s="19" t="s">
        <v>3439</v>
      </c>
      <c r="D325" s="19" t="s">
        <v>3440</v>
      </c>
      <c r="E325" s="20" t="s">
        <v>4103</v>
      </c>
      <c r="F325" s="19" t="s">
        <v>3447</v>
      </c>
      <c r="G325" s="20" t="s">
        <v>4103</v>
      </c>
      <c r="H325" s="19" t="s">
        <v>3516</v>
      </c>
      <c r="I325" s="19" t="s">
        <v>3432</v>
      </c>
      <c r="J325" s="20" t="s">
        <v>4103</v>
      </c>
    </row>
    <row r="326" customFormat="1" ht="35.1" customHeight="1" spans="1:10">
      <c r="A326" s="18" t="s">
        <v>4104</v>
      </c>
      <c r="B326" s="19" t="s">
        <v>4102</v>
      </c>
      <c r="C326" s="19" t="s">
        <v>3427</v>
      </c>
      <c r="D326" s="19" t="s">
        <v>3470</v>
      </c>
      <c r="E326" s="20" t="s">
        <v>4105</v>
      </c>
      <c r="F326" s="19" t="s">
        <v>3447</v>
      </c>
      <c r="G326" s="20" t="s">
        <v>4105</v>
      </c>
      <c r="H326" s="19" t="s">
        <v>3516</v>
      </c>
      <c r="I326" s="19" t="s">
        <v>3432</v>
      </c>
      <c r="J326" s="20" t="s">
        <v>4105</v>
      </c>
    </row>
    <row r="327" customFormat="1" ht="35.1" customHeight="1" spans="1:10">
      <c r="A327" s="18" t="s">
        <v>4104</v>
      </c>
      <c r="B327" s="19" t="s">
        <v>4102</v>
      </c>
      <c r="C327" s="19" t="s">
        <v>3434</v>
      </c>
      <c r="D327" s="19" t="s">
        <v>3435</v>
      </c>
      <c r="E327" s="20" t="s">
        <v>4105</v>
      </c>
      <c r="F327" s="19" t="s">
        <v>3447</v>
      </c>
      <c r="G327" s="20" t="s">
        <v>4105</v>
      </c>
      <c r="H327" s="19" t="s">
        <v>3516</v>
      </c>
      <c r="I327" s="19" t="s">
        <v>3432</v>
      </c>
      <c r="J327" s="20" t="s">
        <v>4105</v>
      </c>
    </row>
    <row r="328" customFormat="1" ht="35.1" customHeight="1" spans="1:10">
      <c r="A328" s="18" t="s">
        <v>4104</v>
      </c>
      <c r="B328" s="19" t="s">
        <v>4102</v>
      </c>
      <c r="C328" s="19" t="s">
        <v>3439</v>
      </c>
      <c r="D328" s="19" t="s">
        <v>3440</v>
      </c>
      <c r="E328" s="20" t="s">
        <v>4105</v>
      </c>
      <c r="F328" s="19" t="s">
        <v>3447</v>
      </c>
      <c r="G328" s="20" t="s">
        <v>4105</v>
      </c>
      <c r="H328" s="19" t="s">
        <v>3516</v>
      </c>
      <c r="I328" s="19" t="s">
        <v>3432</v>
      </c>
      <c r="J328" s="20" t="s">
        <v>4105</v>
      </c>
    </row>
    <row r="329" customFormat="1" ht="35.1" customHeight="1" spans="1:10">
      <c r="A329" s="18" t="s">
        <v>4106</v>
      </c>
      <c r="B329" s="19" t="s">
        <v>4107</v>
      </c>
      <c r="C329" s="19" t="s">
        <v>3427</v>
      </c>
      <c r="D329" s="19" t="s">
        <v>3470</v>
      </c>
      <c r="E329" s="20" t="s">
        <v>4106</v>
      </c>
      <c r="F329" s="19" t="s">
        <v>3447</v>
      </c>
      <c r="G329" s="20" t="s">
        <v>4106</v>
      </c>
      <c r="H329" s="19" t="s">
        <v>3516</v>
      </c>
      <c r="I329" s="19" t="s">
        <v>3432</v>
      </c>
      <c r="J329" s="20" t="s">
        <v>4106</v>
      </c>
    </row>
    <row r="330" customFormat="1" ht="35.1" customHeight="1" spans="1:10">
      <c r="A330" s="18" t="s">
        <v>4106</v>
      </c>
      <c r="B330" s="19" t="s">
        <v>4107</v>
      </c>
      <c r="C330" s="19" t="s">
        <v>3434</v>
      </c>
      <c r="D330" s="19" t="s">
        <v>3435</v>
      </c>
      <c r="E330" s="20" t="s">
        <v>4106</v>
      </c>
      <c r="F330" s="19" t="s">
        <v>3447</v>
      </c>
      <c r="G330" s="20" t="s">
        <v>4106</v>
      </c>
      <c r="H330" s="19" t="s">
        <v>3516</v>
      </c>
      <c r="I330" s="19" t="s">
        <v>3432</v>
      </c>
      <c r="J330" s="20" t="s">
        <v>4106</v>
      </c>
    </row>
    <row r="331" customFormat="1" ht="35.1" customHeight="1" spans="1:10">
      <c r="A331" s="18" t="s">
        <v>4106</v>
      </c>
      <c r="B331" s="19" t="s">
        <v>4107</v>
      </c>
      <c r="C331" s="19" t="s">
        <v>3439</v>
      </c>
      <c r="D331" s="19" t="s">
        <v>3440</v>
      </c>
      <c r="E331" s="20" t="s">
        <v>4106</v>
      </c>
      <c r="F331" s="19" t="s">
        <v>3447</v>
      </c>
      <c r="G331" s="20" t="s">
        <v>4106</v>
      </c>
      <c r="H331" s="19" t="s">
        <v>3516</v>
      </c>
      <c r="I331" s="19" t="s">
        <v>3432</v>
      </c>
      <c r="J331" s="20" t="s">
        <v>4106</v>
      </c>
    </row>
    <row r="332" customFormat="1" ht="35.1" customHeight="1" spans="1:10">
      <c r="A332" s="18" t="s">
        <v>4108</v>
      </c>
      <c r="B332" s="19" t="s">
        <v>4108</v>
      </c>
      <c r="C332" s="19" t="s">
        <v>3427</v>
      </c>
      <c r="D332" s="19" t="s">
        <v>3470</v>
      </c>
      <c r="E332" s="20" t="s">
        <v>4108</v>
      </c>
      <c r="F332" s="19" t="s">
        <v>3447</v>
      </c>
      <c r="G332" s="20" t="s">
        <v>4108</v>
      </c>
      <c r="H332" s="19" t="s">
        <v>3516</v>
      </c>
      <c r="I332" s="19" t="s">
        <v>3432</v>
      </c>
      <c r="J332" s="20" t="s">
        <v>4108</v>
      </c>
    </row>
    <row r="333" customFormat="1" ht="35.1" customHeight="1" spans="1:10">
      <c r="A333" s="18" t="s">
        <v>4108</v>
      </c>
      <c r="B333" s="19" t="s">
        <v>4108</v>
      </c>
      <c r="C333" s="19" t="s">
        <v>3434</v>
      </c>
      <c r="D333" s="19" t="s">
        <v>3435</v>
      </c>
      <c r="E333" s="20" t="s">
        <v>4108</v>
      </c>
      <c r="F333" s="19" t="s">
        <v>3447</v>
      </c>
      <c r="G333" s="20" t="s">
        <v>4108</v>
      </c>
      <c r="H333" s="19" t="s">
        <v>3516</v>
      </c>
      <c r="I333" s="19" t="s">
        <v>3432</v>
      </c>
      <c r="J333" s="20" t="s">
        <v>4108</v>
      </c>
    </row>
    <row r="334" customFormat="1" ht="35.1" customHeight="1" spans="1:10">
      <c r="A334" s="18" t="s">
        <v>4108</v>
      </c>
      <c r="B334" s="19" t="s">
        <v>4108</v>
      </c>
      <c r="C334" s="19" t="s">
        <v>3439</v>
      </c>
      <c r="D334" s="19" t="s">
        <v>3440</v>
      </c>
      <c r="E334" s="20" t="s">
        <v>4108</v>
      </c>
      <c r="F334" s="19" t="s">
        <v>3447</v>
      </c>
      <c r="G334" s="20" t="s">
        <v>4108</v>
      </c>
      <c r="H334" s="19" t="s">
        <v>3516</v>
      </c>
      <c r="I334" s="19" t="s">
        <v>3432</v>
      </c>
      <c r="J334" s="20" t="s">
        <v>4108</v>
      </c>
    </row>
    <row r="335" customFormat="1" ht="35.1" customHeight="1" spans="1:10">
      <c r="A335" s="18" t="s">
        <v>4109</v>
      </c>
      <c r="B335" s="19" t="s">
        <v>4109</v>
      </c>
      <c r="C335" s="19" t="s">
        <v>3427</v>
      </c>
      <c r="D335" s="19" t="s">
        <v>3470</v>
      </c>
      <c r="E335" s="20" t="s">
        <v>4109</v>
      </c>
      <c r="F335" s="19" t="s">
        <v>3447</v>
      </c>
      <c r="G335" s="20" t="s">
        <v>4109</v>
      </c>
      <c r="H335" s="19" t="s">
        <v>3516</v>
      </c>
      <c r="I335" s="19" t="s">
        <v>3432</v>
      </c>
      <c r="J335" s="20" t="s">
        <v>4109</v>
      </c>
    </row>
    <row r="336" customFormat="1" ht="35.1" customHeight="1" spans="1:10">
      <c r="A336" s="18" t="s">
        <v>4109</v>
      </c>
      <c r="B336" s="19" t="s">
        <v>4109</v>
      </c>
      <c r="C336" s="19" t="s">
        <v>3434</v>
      </c>
      <c r="D336" s="19" t="s">
        <v>3435</v>
      </c>
      <c r="E336" s="20" t="s">
        <v>4109</v>
      </c>
      <c r="F336" s="19" t="s">
        <v>3447</v>
      </c>
      <c r="G336" s="20" t="s">
        <v>4109</v>
      </c>
      <c r="H336" s="19" t="s">
        <v>3516</v>
      </c>
      <c r="I336" s="19" t="s">
        <v>3432</v>
      </c>
      <c r="J336" s="20" t="s">
        <v>4109</v>
      </c>
    </row>
    <row r="337" customFormat="1" ht="35.1" customHeight="1" spans="1:10">
      <c r="A337" s="18" t="s">
        <v>4109</v>
      </c>
      <c r="B337" s="19" t="s">
        <v>4109</v>
      </c>
      <c r="C337" s="19" t="s">
        <v>3439</v>
      </c>
      <c r="D337" s="19" t="s">
        <v>3440</v>
      </c>
      <c r="E337" s="20" t="s">
        <v>4109</v>
      </c>
      <c r="F337" s="19" t="s">
        <v>3447</v>
      </c>
      <c r="G337" s="20" t="s">
        <v>4109</v>
      </c>
      <c r="H337" s="19" t="s">
        <v>3516</v>
      </c>
      <c r="I337" s="19" t="s">
        <v>3432</v>
      </c>
      <c r="J337" s="20" t="s">
        <v>4109</v>
      </c>
    </row>
    <row r="338" customFormat="1" ht="35.1" customHeight="1" spans="1:10">
      <c r="A338" s="18" t="s">
        <v>4110</v>
      </c>
      <c r="B338" s="19" t="s">
        <v>4111</v>
      </c>
      <c r="C338" s="19" t="s">
        <v>3427</v>
      </c>
      <c r="D338" s="19" t="s">
        <v>3428</v>
      </c>
      <c r="E338" s="20" t="s">
        <v>4112</v>
      </c>
      <c r="F338" s="19" t="s">
        <v>3447</v>
      </c>
      <c r="G338" s="20" t="s">
        <v>4113</v>
      </c>
      <c r="H338" s="19" t="s">
        <v>3516</v>
      </c>
      <c r="I338" s="19" t="s">
        <v>3432</v>
      </c>
      <c r="J338" s="20" t="s">
        <v>4112</v>
      </c>
    </row>
    <row r="339" customFormat="1" ht="35.1" customHeight="1" spans="1:10">
      <c r="A339" s="18" t="s">
        <v>4110</v>
      </c>
      <c r="B339" s="19" t="s">
        <v>4111</v>
      </c>
      <c r="C339" s="19" t="s">
        <v>3434</v>
      </c>
      <c r="D339" s="19" t="s">
        <v>3435</v>
      </c>
      <c r="E339" s="20" t="s">
        <v>4112</v>
      </c>
      <c r="F339" s="19" t="s">
        <v>3447</v>
      </c>
      <c r="G339" s="20" t="s">
        <v>4113</v>
      </c>
      <c r="H339" s="19" t="s">
        <v>3516</v>
      </c>
      <c r="I339" s="19" t="s">
        <v>3432</v>
      </c>
      <c r="J339" s="20" t="s">
        <v>4112</v>
      </c>
    </row>
    <row r="340" customFormat="1" ht="35.1" customHeight="1" spans="1:10">
      <c r="A340" s="18" t="s">
        <v>4110</v>
      </c>
      <c r="B340" s="19" t="s">
        <v>4111</v>
      </c>
      <c r="C340" s="19" t="s">
        <v>3439</v>
      </c>
      <c r="D340" s="19" t="s">
        <v>3440</v>
      </c>
      <c r="E340" s="20" t="s">
        <v>4112</v>
      </c>
      <c r="F340" s="19" t="s">
        <v>3447</v>
      </c>
      <c r="G340" s="20" t="s">
        <v>3513</v>
      </c>
      <c r="H340" s="19" t="s">
        <v>3431</v>
      </c>
      <c r="I340" s="19" t="s">
        <v>3432</v>
      </c>
      <c r="J340" s="20" t="s">
        <v>4112</v>
      </c>
    </row>
    <row r="341" customFormat="1" ht="35.1" customHeight="1" spans="1:10">
      <c r="A341" s="18" t="s">
        <v>4114</v>
      </c>
      <c r="B341" s="19" t="s">
        <v>4115</v>
      </c>
      <c r="C341" s="19" t="s">
        <v>3427</v>
      </c>
      <c r="D341" s="19" t="s">
        <v>3470</v>
      </c>
      <c r="E341" s="20" t="s">
        <v>4115</v>
      </c>
      <c r="F341" s="19" t="s">
        <v>3447</v>
      </c>
      <c r="G341" s="20" t="s">
        <v>4115</v>
      </c>
      <c r="H341" s="19" t="s">
        <v>3516</v>
      </c>
      <c r="I341" s="19" t="s">
        <v>3432</v>
      </c>
      <c r="J341" s="20" t="s">
        <v>4115</v>
      </c>
    </row>
    <row r="342" customFormat="1" ht="35.1" customHeight="1" spans="1:10">
      <c r="A342" s="18" t="s">
        <v>4114</v>
      </c>
      <c r="B342" s="19" t="s">
        <v>4115</v>
      </c>
      <c r="C342" s="19" t="s">
        <v>3434</v>
      </c>
      <c r="D342" s="19" t="s">
        <v>3435</v>
      </c>
      <c r="E342" s="20" t="s">
        <v>4115</v>
      </c>
      <c r="F342" s="19" t="s">
        <v>3447</v>
      </c>
      <c r="G342" s="20" t="s">
        <v>4115</v>
      </c>
      <c r="H342" s="19" t="s">
        <v>3516</v>
      </c>
      <c r="I342" s="19" t="s">
        <v>3432</v>
      </c>
      <c r="J342" s="20" t="s">
        <v>4115</v>
      </c>
    </row>
    <row r="343" customFormat="1" ht="35.1" customHeight="1" spans="1:10">
      <c r="A343" s="18" t="s">
        <v>4114</v>
      </c>
      <c r="B343" s="19" t="s">
        <v>4115</v>
      </c>
      <c r="C343" s="19" t="s">
        <v>3439</v>
      </c>
      <c r="D343" s="19" t="s">
        <v>3440</v>
      </c>
      <c r="E343" s="20" t="s">
        <v>4115</v>
      </c>
      <c r="F343" s="19" t="s">
        <v>3447</v>
      </c>
      <c r="G343" s="20" t="s">
        <v>4115</v>
      </c>
      <c r="H343" s="19" t="s">
        <v>3516</v>
      </c>
      <c r="I343" s="19" t="s">
        <v>3432</v>
      </c>
      <c r="J343" s="20" t="s">
        <v>4115</v>
      </c>
    </row>
    <row r="344" customFormat="1" ht="35.1" customHeight="1" spans="1:10">
      <c r="A344" s="18" t="s">
        <v>4116</v>
      </c>
      <c r="B344" s="19" t="s">
        <v>4117</v>
      </c>
      <c r="C344" s="19" t="s">
        <v>3427</v>
      </c>
      <c r="D344" s="19" t="s">
        <v>3470</v>
      </c>
      <c r="E344" s="20" t="s">
        <v>4118</v>
      </c>
      <c r="F344" s="19" t="s">
        <v>3447</v>
      </c>
      <c r="G344" s="20" t="s">
        <v>4118</v>
      </c>
      <c r="H344" s="19" t="s">
        <v>3516</v>
      </c>
      <c r="I344" s="19" t="s">
        <v>3432</v>
      </c>
      <c r="J344" s="20" t="s">
        <v>4118</v>
      </c>
    </row>
    <row r="345" customFormat="1" ht="35.1" customHeight="1" spans="1:10">
      <c r="A345" s="18" t="s">
        <v>4116</v>
      </c>
      <c r="B345" s="19" t="s">
        <v>4117</v>
      </c>
      <c r="C345" s="19" t="s">
        <v>3434</v>
      </c>
      <c r="D345" s="19" t="s">
        <v>3435</v>
      </c>
      <c r="E345" s="20" t="s">
        <v>4118</v>
      </c>
      <c r="F345" s="19" t="s">
        <v>3447</v>
      </c>
      <c r="G345" s="20" t="s">
        <v>4118</v>
      </c>
      <c r="H345" s="19" t="s">
        <v>3516</v>
      </c>
      <c r="I345" s="19" t="s">
        <v>3432</v>
      </c>
      <c r="J345" s="20" t="s">
        <v>4118</v>
      </c>
    </row>
    <row r="346" customFormat="1" ht="35.1" customHeight="1" spans="1:10">
      <c r="A346" s="18" t="s">
        <v>4116</v>
      </c>
      <c r="B346" s="19" t="s">
        <v>4117</v>
      </c>
      <c r="C346" s="19" t="s">
        <v>3439</v>
      </c>
      <c r="D346" s="19" t="s">
        <v>3440</v>
      </c>
      <c r="E346" s="20" t="s">
        <v>4118</v>
      </c>
      <c r="F346" s="19" t="s">
        <v>3447</v>
      </c>
      <c r="G346" s="20" t="s">
        <v>4118</v>
      </c>
      <c r="H346" s="19" t="s">
        <v>3516</v>
      </c>
      <c r="I346" s="19" t="s">
        <v>3432</v>
      </c>
      <c r="J346" s="20" t="s">
        <v>4118</v>
      </c>
    </row>
    <row r="347" customFormat="1" ht="35.1" customHeight="1" spans="1:10">
      <c r="A347" s="18" t="s">
        <v>4119</v>
      </c>
      <c r="B347" s="19" t="s">
        <v>4119</v>
      </c>
      <c r="C347" s="19" t="s">
        <v>3427</v>
      </c>
      <c r="D347" s="19" t="s">
        <v>3470</v>
      </c>
      <c r="E347" s="20" t="s">
        <v>4119</v>
      </c>
      <c r="F347" s="19" t="s">
        <v>3447</v>
      </c>
      <c r="G347" s="20" t="s">
        <v>4119</v>
      </c>
      <c r="H347" s="19" t="s">
        <v>3516</v>
      </c>
      <c r="I347" s="19" t="s">
        <v>3432</v>
      </c>
      <c r="J347" s="20" t="s">
        <v>4119</v>
      </c>
    </row>
    <row r="348" customFormat="1" ht="35.1" customHeight="1" spans="1:10">
      <c r="A348" s="18" t="s">
        <v>4119</v>
      </c>
      <c r="B348" s="19" t="s">
        <v>4119</v>
      </c>
      <c r="C348" s="19" t="s">
        <v>3434</v>
      </c>
      <c r="D348" s="19" t="s">
        <v>3435</v>
      </c>
      <c r="E348" s="20" t="s">
        <v>4119</v>
      </c>
      <c r="F348" s="19" t="s">
        <v>3447</v>
      </c>
      <c r="G348" s="20" t="s">
        <v>4119</v>
      </c>
      <c r="H348" s="19" t="s">
        <v>3516</v>
      </c>
      <c r="I348" s="19" t="s">
        <v>3432</v>
      </c>
      <c r="J348" s="20" t="s">
        <v>4119</v>
      </c>
    </row>
    <row r="349" customFormat="1" ht="35.1" customHeight="1" spans="1:10">
      <c r="A349" s="18" t="s">
        <v>4119</v>
      </c>
      <c r="B349" s="19" t="s">
        <v>4119</v>
      </c>
      <c r="C349" s="19" t="s">
        <v>3439</v>
      </c>
      <c r="D349" s="19" t="s">
        <v>3440</v>
      </c>
      <c r="E349" s="20" t="s">
        <v>4119</v>
      </c>
      <c r="F349" s="19" t="s">
        <v>3447</v>
      </c>
      <c r="G349" s="20" t="s">
        <v>4119</v>
      </c>
      <c r="H349" s="19" t="s">
        <v>3516</v>
      </c>
      <c r="I349" s="19" t="s">
        <v>3432</v>
      </c>
      <c r="J349" s="20" t="s">
        <v>4119</v>
      </c>
    </row>
    <row r="350" customFormat="1" ht="35.1" customHeight="1" spans="1:10">
      <c r="A350" s="18" t="s">
        <v>4120</v>
      </c>
      <c r="B350" s="19" t="s">
        <v>4121</v>
      </c>
      <c r="C350" s="19" t="s">
        <v>3427</v>
      </c>
      <c r="D350" s="19" t="s">
        <v>3428</v>
      </c>
      <c r="E350" s="20" t="s">
        <v>4122</v>
      </c>
      <c r="F350" s="19" t="s">
        <v>3447</v>
      </c>
      <c r="G350" s="20" t="s">
        <v>4123</v>
      </c>
      <c r="H350" s="19" t="s">
        <v>3516</v>
      </c>
      <c r="I350" s="19" t="s">
        <v>3432</v>
      </c>
      <c r="J350" s="20" t="s">
        <v>4122</v>
      </c>
    </row>
    <row r="351" customFormat="1" ht="35.1" customHeight="1" spans="1:10">
      <c r="A351" s="18" t="s">
        <v>4120</v>
      </c>
      <c r="B351" s="19" t="s">
        <v>4121</v>
      </c>
      <c r="C351" s="19" t="s">
        <v>3434</v>
      </c>
      <c r="D351" s="19" t="s">
        <v>3435</v>
      </c>
      <c r="E351" s="20" t="s">
        <v>4122</v>
      </c>
      <c r="F351" s="19" t="s">
        <v>3447</v>
      </c>
      <c r="G351" s="20" t="s">
        <v>4123</v>
      </c>
      <c r="H351" s="19" t="s">
        <v>3516</v>
      </c>
      <c r="I351" s="19" t="s">
        <v>3432</v>
      </c>
      <c r="J351" s="20" t="s">
        <v>4122</v>
      </c>
    </row>
    <row r="352" customFormat="1" ht="35.1" customHeight="1" spans="1:10">
      <c r="A352" s="18" t="s">
        <v>4120</v>
      </c>
      <c r="B352" s="19" t="s">
        <v>4121</v>
      </c>
      <c r="C352" s="19" t="s">
        <v>3439</v>
      </c>
      <c r="D352" s="19" t="s">
        <v>3440</v>
      </c>
      <c r="E352" s="20" t="s">
        <v>4122</v>
      </c>
      <c r="F352" s="19" t="s">
        <v>3447</v>
      </c>
      <c r="G352" s="20" t="s">
        <v>3531</v>
      </c>
      <c r="H352" s="19" t="s">
        <v>3431</v>
      </c>
      <c r="I352" s="19" t="s">
        <v>3432</v>
      </c>
      <c r="J352" s="20" t="s">
        <v>4122</v>
      </c>
    </row>
    <row r="353" customFormat="1" ht="35.1" customHeight="1" spans="1:10">
      <c r="A353" s="18" t="s">
        <v>4124</v>
      </c>
      <c r="B353" s="22"/>
      <c r="C353" s="22"/>
      <c r="D353" s="22"/>
      <c r="E353" s="23"/>
      <c r="F353" s="22"/>
      <c r="G353" s="23"/>
      <c r="H353" s="22"/>
      <c r="I353" s="22"/>
      <c r="J353" s="23"/>
    </row>
    <row r="354" customFormat="1" ht="35.1" customHeight="1" spans="1:11">
      <c r="A354" s="18" t="s">
        <v>4125</v>
      </c>
      <c r="B354" s="19" t="s">
        <v>4126</v>
      </c>
      <c r="C354" s="19" t="s">
        <v>3427</v>
      </c>
      <c r="D354" s="19" t="s">
        <v>3428</v>
      </c>
      <c r="E354" s="20" t="s">
        <v>4127</v>
      </c>
      <c r="F354" s="19" t="s">
        <v>3509</v>
      </c>
      <c r="G354" s="20" t="s">
        <v>3720</v>
      </c>
      <c r="H354" s="19" t="s">
        <v>3449</v>
      </c>
      <c r="I354" s="19" t="s">
        <v>3432</v>
      </c>
      <c r="J354" s="20" t="s">
        <v>4128</v>
      </c>
      <c r="K354" s="24"/>
    </row>
    <row r="355" customFormat="1" ht="35.1" customHeight="1" spans="1:11">
      <c r="A355" s="18" t="s">
        <v>4125</v>
      </c>
      <c r="B355" s="19" t="s">
        <v>4129</v>
      </c>
      <c r="C355" s="19" t="s">
        <v>3427</v>
      </c>
      <c r="D355" s="19" t="s">
        <v>3428</v>
      </c>
      <c r="E355" s="20" t="s">
        <v>4130</v>
      </c>
      <c r="F355" s="19" t="s">
        <v>3447</v>
      </c>
      <c r="G355" s="20" t="s">
        <v>4131</v>
      </c>
      <c r="H355" s="19" t="s">
        <v>3449</v>
      </c>
      <c r="I355" s="19" t="s">
        <v>3432</v>
      </c>
      <c r="J355" s="20" t="s">
        <v>4128</v>
      </c>
      <c r="K355" s="24"/>
    </row>
    <row r="356" customFormat="1" ht="35.1" customHeight="1" spans="1:11">
      <c r="A356" s="18" t="s">
        <v>4125</v>
      </c>
      <c r="B356" s="19" t="s">
        <v>4132</v>
      </c>
      <c r="C356" s="19" t="s">
        <v>3427</v>
      </c>
      <c r="D356" s="19" t="s">
        <v>3470</v>
      </c>
      <c r="E356" s="20" t="s">
        <v>4057</v>
      </c>
      <c r="F356" s="19" t="s">
        <v>3509</v>
      </c>
      <c r="G356" s="20" t="s">
        <v>3430</v>
      </c>
      <c r="H356" s="19" t="s">
        <v>3431</v>
      </c>
      <c r="I356" s="19" t="s">
        <v>3432</v>
      </c>
      <c r="J356" s="20" t="s">
        <v>4058</v>
      </c>
      <c r="K356" s="24"/>
    </row>
    <row r="357" customFormat="1" ht="35.1" customHeight="1" spans="1:11">
      <c r="A357" s="18" t="s">
        <v>4125</v>
      </c>
      <c r="B357" s="19" t="s">
        <v>4133</v>
      </c>
      <c r="C357" s="19" t="s">
        <v>3427</v>
      </c>
      <c r="D357" s="19" t="s">
        <v>3480</v>
      </c>
      <c r="E357" s="20" t="s">
        <v>4059</v>
      </c>
      <c r="F357" s="19" t="s">
        <v>3509</v>
      </c>
      <c r="G357" s="20" t="s">
        <v>3430</v>
      </c>
      <c r="H357" s="19" t="s">
        <v>3431</v>
      </c>
      <c r="I357" s="19" t="s">
        <v>3432</v>
      </c>
      <c r="J357" s="20" t="s">
        <v>4060</v>
      </c>
      <c r="K357" s="24"/>
    </row>
    <row r="358" customFormat="1" ht="35.1" customHeight="1" spans="1:11">
      <c r="A358" s="18" t="s">
        <v>4125</v>
      </c>
      <c r="B358" s="19" t="s">
        <v>4134</v>
      </c>
      <c r="C358" s="19" t="s">
        <v>3434</v>
      </c>
      <c r="D358" s="19" t="s">
        <v>3435</v>
      </c>
      <c r="E358" s="20" t="s">
        <v>3487</v>
      </c>
      <c r="F358" s="19" t="s">
        <v>3501</v>
      </c>
      <c r="G358" s="20" t="s">
        <v>3430</v>
      </c>
      <c r="H358" s="19" t="s">
        <v>3431</v>
      </c>
      <c r="I358" s="19" t="s">
        <v>3432</v>
      </c>
      <c r="J358" s="20" t="s">
        <v>4091</v>
      </c>
      <c r="K358" s="24"/>
    </row>
    <row r="359" customFormat="1" ht="35.1" customHeight="1" spans="1:11">
      <c r="A359" s="18" t="s">
        <v>4125</v>
      </c>
      <c r="B359" s="19" t="s">
        <v>4135</v>
      </c>
      <c r="C359" s="19" t="s">
        <v>3439</v>
      </c>
      <c r="D359" s="19" t="s">
        <v>3440</v>
      </c>
      <c r="E359" s="20" t="s">
        <v>4066</v>
      </c>
      <c r="F359" s="19" t="s">
        <v>3501</v>
      </c>
      <c r="G359" s="20" t="s">
        <v>3430</v>
      </c>
      <c r="H359" s="19" t="s">
        <v>3431</v>
      </c>
      <c r="I359" s="19" t="s">
        <v>3432</v>
      </c>
      <c r="J359" s="20" t="s">
        <v>3703</v>
      </c>
      <c r="K359" s="24"/>
    </row>
    <row r="360" customFormat="1" ht="35.1" customHeight="1" spans="1:10">
      <c r="A360" s="18" t="s">
        <v>4136</v>
      </c>
      <c r="B360" s="22"/>
      <c r="C360" s="22"/>
      <c r="D360" s="22"/>
      <c r="E360" s="23"/>
      <c r="F360" s="22"/>
      <c r="G360" s="23"/>
      <c r="H360" s="22"/>
      <c r="I360" s="22"/>
      <c r="J360" s="23"/>
    </row>
    <row r="361" customFormat="1" ht="35.1" customHeight="1" spans="1:10">
      <c r="A361" s="18" t="s">
        <v>4137</v>
      </c>
      <c r="B361" s="19" t="s">
        <v>4138</v>
      </c>
      <c r="C361" s="19" t="s">
        <v>3427</v>
      </c>
      <c r="D361" s="19" t="s">
        <v>3470</v>
      </c>
      <c r="E361" s="20" t="s">
        <v>4139</v>
      </c>
      <c r="F361" s="19" t="s">
        <v>3447</v>
      </c>
      <c r="G361" s="20" t="s">
        <v>3559</v>
      </c>
      <c r="H361" s="19" t="s">
        <v>3431</v>
      </c>
      <c r="I361" s="19" t="s">
        <v>3432</v>
      </c>
      <c r="J361" s="20" t="s">
        <v>4140</v>
      </c>
    </row>
    <row r="362" customFormat="1" ht="35.1" customHeight="1" spans="1:10">
      <c r="A362" s="18" t="s">
        <v>4137</v>
      </c>
      <c r="B362" s="19" t="s">
        <v>4138</v>
      </c>
      <c r="C362" s="19" t="s">
        <v>3434</v>
      </c>
      <c r="D362" s="19" t="s">
        <v>3583</v>
      </c>
      <c r="E362" s="20" t="s">
        <v>4141</v>
      </c>
      <c r="F362" s="19" t="s">
        <v>3447</v>
      </c>
      <c r="G362" s="20" t="s">
        <v>4142</v>
      </c>
      <c r="H362" s="19" t="s">
        <v>3614</v>
      </c>
      <c r="I362" s="19" t="s">
        <v>3432</v>
      </c>
      <c r="J362" s="20" t="s">
        <v>4140</v>
      </c>
    </row>
    <row r="363" customFormat="1" ht="35.1" customHeight="1" spans="1:10">
      <c r="A363" s="18" t="s">
        <v>4137</v>
      </c>
      <c r="B363" s="19" t="s">
        <v>4138</v>
      </c>
      <c r="C363" s="19" t="s">
        <v>3439</v>
      </c>
      <c r="D363" s="19" t="s">
        <v>3440</v>
      </c>
      <c r="E363" s="20" t="s">
        <v>4143</v>
      </c>
      <c r="F363" s="19" t="s">
        <v>3447</v>
      </c>
      <c r="G363" s="20" t="s">
        <v>3551</v>
      </c>
      <c r="H363" s="19" t="s">
        <v>3431</v>
      </c>
      <c r="I363" s="19" t="s">
        <v>3432</v>
      </c>
      <c r="J363" s="20" t="s">
        <v>4140</v>
      </c>
    </row>
    <row r="364" customFormat="1" ht="35.1" customHeight="1" spans="1:10">
      <c r="A364" s="18" t="s">
        <v>4144</v>
      </c>
      <c r="B364" s="22"/>
      <c r="C364" s="22"/>
      <c r="D364" s="22"/>
      <c r="E364" s="23"/>
      <c r="F364" s="22"/>
      <c r="G364" s="23"/>
      <c r="H364" s="22"/>
      <c r="I364" s="22"/>
      <c r="J364" s="23"/>
    </row>
    <row r="365" customFormat="1" ht="35.1" customHeight="1" spans="1:10">
      <c r="A365" s="18" t="s">
        <v>4145</v>
      </c>
      <c r="B365" s="19" t="s">
        <v>4146</v>
      </c>
      <c r="C365" s="19" t="s">
        <v>3427</v>
      </c>
      <c r="D365" s="19" t="s">
        <v>3428</v>
      </c>
      <c r="E365" s="20" t="s">
        <v>4081</v>
      </c>
      <c r="F365" s="19" t="s">
        <v>3501</v>
      </c>
      <c r="G365" s="20" t="s">
        <v>3563</v>
      </c>
      <c r="H365" s="19" t="s">
        <v>3729</v>
      </c>
      <c r="I365" s="19" t="s">
        <v>3432</v>
      </c>
      <c r="J365" s="20" t="s">
        <v>4082</v>
      </c>
    </row>
    <row r="366" customFormat="1" ht="35.1" customHeight="1" spans="1:10">
      <c r="A366" s="18" t="s">
        <v>4145</v>
      </c>
      <c r="B366" s="19" t="s">
        <v>4146</v>
      </c>
      <c r="C366" s="19" t="s">
        <v>3427</v>
      </c>
      <c r="D366" s="19" t="s">
        <v>3470</v>
      </c>
      <c r="E366" s="20" t="s">
        <v>4057</v>
      </c>
      <c r="F366" s="19" t="s">
        <v>3509</v>
      </c>
      <c r="G366" s="20" t="s">
        <v>3472</v>
      </c>
      <c r="H366" s="19" t="s">
        <v>3431</v>
      </c>
      <c r="I366" s="19" t="s">
        <v>3432</v>
      </c>
      <c r="J366" s="20" t="s">
        <v>4058</v>
      </c>
    </row>
    <row r="367" customFormat="1" ht="35.1" customHeight="1" spans="1:10">
      <c r="A367" s="18" t="s">
        <v>4145</v>
      </c>
      <c r="B367" s="19" t="s">
        <v>4146</v>
      </c>
      <c r="C367" s="19" t="s">
        <v>3427</v>
      </c>
      <c r="D367" s="19" t="s">
        <v>3470</v>
      </c>
      <c r="E367" s="20" t="s">
        <v>4085</v>
      </c>
      <c r="F367" s="19" t="s">
        <v>3501</v>
      </c>
      <c r="G367" s="20" t="s">
        <v>3551</v>
      </c>
      <c r="H367" s="19" t="s">
        <v>3431</v>
      </c>
      <c r="I367" s="19" t="s">
        <v>3432</v>
      </c>
      <c r="J367" s="20" t="s">
        <v>4086</v>
      </c>
    </row>
    <row r="368" customFormat="1" ht="35.1" customHeight="1" spans="1:10">
      <c r="A368" s="18" t="s">
        <v>4145</v>
      </c>
      <c r="B368" s="19" t="s">
        <v>4146</v>
      </c>
      <c r="C368" s="19" t="s">
        <v>3434</v>
      </c>
      <c r="D368" s="19" t="s">
        <v>3435</v>
      </c>
      <c r="E368" s="20" t="s">
        <v>3487</v>
      </c>
      <c r="F368" s="19" t="s">
        <v>3501</v>
      </c>
      <c r="G368" s="20" t="s">
        <v>3430</v>
      </c>
      <c r="H368" s="19" t="s">
        <v>3431</v>
      </c>
      <c r="I368" s="19" t="s">
        <v>3432</v>
      </c>
      <c r="J368" s="20" t="s">
        <v>4091</v>
      </c>
    </row>
    <row r="369" customFormat="1" ht="35.1" customHeight="1" spans="1:10">
      <c r="A369" s="18" t="s">
        <v>4145</v>
      </c>
      <c r="B369" s="19" t="s">
        <v>4146</v>
      </c>
      <c r="C369" s="19" t="s">
        <v>3439</v>
      </c>
      <c r="D369" s="19" t="s">
        <v>3440</v>
      </c>
      <c r="E369" s="20" t="s">
        <v>4066</v>
      </c>
      <c r="F369" s="19" t="s">
        <v>3501</v>
      </c>
      <c r="G369" s="20" t="s">
        <v>3472</v>
      </c>
      <c r="H369" s="19" t="s">
        <v>3431</v>
      </c>
      <c r="I369" s="19" t="s">
        <v>3432</v>
      </c>
      <c r="J369" s="20" t="s">
        <v>3703</v>
      </c>
    </row>
    <row r="370" customFormat="1" ht="35.1" customHeight="1" spans="1:10">
      <c r="A370" s="18" t="s">
        <v>4147</v>
      </c>
      <c r="B370" s="19" t="s">
        <v>4148</v>
      </c>
      <c r="C370" s="19" t="s">
        <v>3427</v>
      </c>
      <c r="D370" s="19" t="s">
        <v>3428</v>
      </c>
      <c r="E370" s="20" t="s">
        <v>4149</v>
      </c>
      <c r="F370" s="19" t="s">
        <v>3447</v>
      </c>
      <c r="G370" s="20" t="s">
        <v>3513</v>
      </c>
      <c r="H370" s="19" t="s">
        <v>3431</v>
      </c>
      <c r="I370" s="19" t="s">
        <v>3432</v>
      </c>
      <c r="J370" s="20" t="s">
        <v>4150</v>
      </c>
    </row>
    <row r="371" customFormat="1" ht="35.1" customHeight="1" spans="1:10">
      <c r="A371" s="18" t="s">
        <v>4147</v>
      </c>
      <c r="B371" s="19" t="s">
        <v>4148</v>
      </c>
      <c r="C371" s="19" t="s">
        <v>3434</v>
      </c>
      <c r="D371" s="19" t="s">
        <v>3435</v>
      </c>
      <c r="E371" s="20" t="s">
        <v>4151</v>
      </c>
      <c r="F371" s="19" t="s">
        <v>3447</v>
      </c>
      <c r="G371" s="20" t="s">
        <v>3430</v>
      </c>
      <c r="H371" s="19" t="s">
        <v>3431</v>
      </c>
      <c r="I371" s="19" t="s">
        <v>3432</v>
      </c>
      <c r="J371" s="20" t="s">
        <v>4150</v>
      </c>
    </row>
    <row r="372" customFormat="1" ht="35.1" customHeight="1" spans="1:10">
      <c r="A372" s="18" t="s">
        <v>4147</v>
      </c>
      <c r="B372" s="19" t="s">
        <v>4148</v>
      </c>
      <c r="C372" s="19" t="s">
        <v>3439</v>
      </c>
      <c r="D372" s="19" t="s">
        <v>3440</v>
      </c>
      <c r="E372" s="20" t="s">
        <v>4152</v>
      </c>
      <c r="F372" s="19" t="s">
        <v>3447</v>
      </c>
      <c r="G372" s="20" t="s">
        <v>3551</v>
      </c>
      <c r="H372" s="19" t="s">
        <v>3431</v>
      </c>
      <c r="I372" s="19" t="s">
        <v>3432</v>
      </c>
      <c r="J372" s="20" t="s">
        <v>4150</v>
      </c>
    </row>
    <row r="373" customFormat="1" ht="35.1" customHeight="1" spans="1:10">
      <c r="A373" s="18" t="s">
        <v>4153</v>
      </c>
      <c r="B373" s="22"/>
      <c r="C373" s="22"/>
      <c r="D373" s="22"/>
      <c r="E373" s="23"/>
      <c r="F373" s="22"/>
      <c r="G373" s="23"/>
      <c r="H373" s="22"/>
      <c r="I373" s="22"/>
      <c r="J373" s="23"/>
    </row>
    <row r="374" customFormat="1" ht="35.1" customHeight="1" spans="1:10">
      <c r="A374" s="18" t="s">
        <v>4154</v>
      </c>
      <c r="B374" s="19" t="s">
        <v>4155</v>
      </c>
      <c r="C374" s="19" t="s">
        <v>3427</v>
      </c>
      <c r="D374" s="19" t="s">
        <v>3480</v>
      </c>
      <c r="E374" s="20" t="s">
        <v>4156</v>
      </c>
      <c r="F374" s="19" t="s">
        <v>3447</v>
      </c>
      <c r="G374" s="20" t="s">
        <v>3492</v>
      </c>
      <c r="H374" s="19" t="s">
        <v>3431</v>
      </c>
      <c r="I374" s="19" t="s">
        <v>3437</v>
      </c>
      <c r="J374" s="20" t="s">
        <v>4157</v>
      </c>
    </row>
    <row r="375" customFormat="1" ht="35.1" customHeight="1" spans="1:10">
      <c r="A375" s="18" t="s">
        <v>4154</v>
      </c>
      <c r="B375" s="19" t="s">
        <v>4155</v>
      </c>
      <c r="C375" s="19" t="s">
        <v>3434</v>
      </c>
      <c r="D375" s="19" t="s">
        <v>3435</v>
      </c>
      <c r="E375" s="20" t="s">
        <v>4158</v>
      </c>
      <c r="F375" s="19" t="s">
        <v>3447</v>
      </c>
      <c r="G375" s="20" t="s">
        <v>3492</v>
      </c>
      <c r="H375" s="19" t="s">
        <v>3431</v>
      </c>
      <c r="I375" s="19" t="s">
        <v>3437</v>
      </c>
      <c r="J375" s="20" t="s">
        <v>4157</v>
      </c>
    </row>
    <row r="376" customFormat="1" ht="35.1" customHeight="1" spans="1:10">
      <c r="A376" s="18" t="s">
        <v>4154</v>
      </c>
      <c r="B376" s="19" t="s">
        <v>4155</v>
      </c>
      <c r="C376" s="19" t="s">
        <v>3439</v>
      </c>
      <c r="D376" s="19" t="s">
        <v>3440</v>
      </c>
      <c r="E376" s="20" t="s">
        <v>4159</v>
      </c>
      <c r="F376" s="19" t="s">
        <v>3447</v>
      </c>
      <c r="G376" s="20" t="s">
        <v>3472</v>
      </c>
      <c r="H376" s="19" t="s">
        <v>3431</v>
      </c>
      <c r="I376" s="19" t="s">
        <v>3437</v>
      </c>
      <c r="J376" s="20" t="s">
        <v>4157</v>
      </c>
    </row>
    <row r="377" customFormat="1" ht="35.1" customHeight="1" spans="1:10">
      <c r="A377" s="18" t="s">
        <v>4160</v>
      </c>
      <c r="B377" s="19" t="s">
        <v>4161</v>
      </c>
      <c r="C377" s="19" t="s">
        <v>3427</v>
      </c>
      <c r="D377" s="19" t="s">
        <v>3428</v>
      </c>
      <c r="E377" s="20" t="s">
        <v>4162</v>
      </c>
      <c r="F377" s="19" t="s">
        <v>3447</v>
      </c>
      <c r="G377" s="20" t="s">
        <v>4011</v>
      </c>
      <c r="H377" s="19" t="s">
        <v>3431</v>
      </c>
      <c r="I377" s="19" t="s">
        <v>3432</v>
      </c>
      <c r="J377" s="20" t="s">
        <v>4163</v>
      </c>
    </row>
    <row r="378" customFormat="1" ht="35.1" customHeight="1" spans="1:10">
      <c r="A378" s="18" t="s">
        <v>4160</v>
      </c>
      <c r="B378" s="19" t="s">
        <v>4161</v>
      </c>
      <c r="C378" s="19" t="s">
        <v>3427</v>
      </c>
      <c r="D378" s="19" t="s">
        <v>3428</v>
      </c>
      <c r="E378" s="20" t="s">
        <v>4164</v>
      </c>
      <c r="F378" s="19" t="s">
        <v>3447</v>
      </c>
      <c r="G378" s="20" t="s">
        <v>3513</v>
      </c>
      <c r="H378" s="19" t="s">
        <v>3431</v>
      </c>
      <c r="I378" s="19" t="s">
        <v>3432</v>
      </c>
      <c r="J378" s="20" t="s">
        <v>4163</v>
      </c>
    </row>
    <row r="379" customFormat="1" ht="35.1" customHeight="1" spans="1:10">
      <c r="A379" s="18" t="s">
        <v>4160</v>
      </c>
      <c r="B379" s="19" t="s">
        <v>4161</v>
      </c>
      <c r="C379" s="19" t="s">
        <v>3427</v>
      </c>
      <c r="D379" s="19" t="s">
        <v>3428</v>
      </c>
      <c r="E379" s="20" t="s">
        <v>4165</v>
      </c>
      <c r="F379" s="19" t="s">
        <v>3447</v>
      </c>
      <c r="G379" s="20" t="s">
        <v>3513</v>
      </c>
      <c r="H379" s="19" t="s">
        <v>3431</v>
      </c>
      <c r="I379" s="19" t="s">
        <v>3432</v>
      </c>
      <c r="J379" s="20" t="s">
        <v>4163</v>
      </c>
    </row>
    <row r="380" customFormat="1" ht="35.1" customHeight="1" spans="1:10">
      <c r="A380" s="18" t="s">
        <v>4160</v>
      </c>
      <c r="B380" s="19" t="s">
        <v>4161</v>
      </c>
      <c r="C380" s="19" t="s">
        <v>3427</v>
      </c>
      <c r="D380" s="19" t="s">
        <v>3428</v>
      </c>
      <c r="E380" s="20" t="s">
        <v>4166</v>
      </c>
      <c r="F380" s="19" t="s">
        <v>3447</v>
      </c>
      <c r="G380" s="20" t="s">
        <v>3472</v>
      </c>
      <c r="H380" s="19" t="s">
        <v>3431</v>
      </c>
      <c r="I380" s="19" t="s">
        <v>3432</v>
      </c>
      <c r="J380" s="20" t="s">
        <v>4163</v>
      </c>
    </row>
    <row r="381" customFormat="1" ht="35.1" customHeight="1" spans="1:10">
      <c r="A381" s="18" t="s">
        <v>4160</v>
      </c>
      <c r="B381" s="19" t="s">
        <v>4161</v>
      </c>
      <c r="C381" s="19" t="s">
        <v>3427</v>
      </c>
      <c r="D381" s="19" t="s">
        <v>3470</v>
      </c>
      <c r="E381" s="20" t="s">
        <v>4167</v>
      </c>
      <c r="F381" s="19" t="s">
        <v>3447</v>
      </c>
      <c r="G381" s="20" t="s">
        <v>3430</v>
      </c>
      <c r="H381" s="19" t="s">
        <v>3431</v>
      </c>
      <c r="I381" s="19" t="s">
        <v>3432</v>
      </c>
      <c r="J381" s="20" t="s">
        <v>4163</v>
      </c>
    </row>
    <row r="382" customFormat="1" ht="35.1" customHeight="1" spans="1:10">
      <c r="A382" s="18" t="s">
        <v>4160</v>
      </c>
      <c r="B382" s="19" t="s">
        <v>4161</v>
      </c>
      <c r="C382" s="19" t="s">
        <v>3427</v>
      </c>
      <c r="D382" s="19" t="s">
        <v>3470</v>
      </c>
      <c r="E382" s="20" t="s">
        <v>4166</v>
      </c>
      <c r="F382" s="19" t="s">
        <v>3447</v>
      </c>
      <c r="G382" s="20" t="s">
        <v>3430</v>
      </c>
      <c r="H382" s="19" t="s">
        <v>3431</v>
      </c>
      <c r="I382" s="19" t="s">
        <v>3432</v>
      </c>
      <c r="J382" s="20" t="s">
        <v>4163</v>
      </c>
    </row>
    <row r="383" customFormat="1" ht="35.1" customHeight="1" spans="1:10">
      <c r="A383" s="18" t="s">
        <v>4160</v>
      </c>
      <c r="B383" s="19" t="s">
        <v>4161</v>
      </c>
      <c r="C383" s="19" t="s">
        <v>3427</v>
      </c>
      <c r="D383" s="19" t="s">
        <v>3470</v>
      </c>
      <c r="E383" s="20" t="s">
        <v>4167</v>
      </c>
      <c r="F383" s="19" t="s">
        <v>3447</v>
      </c>
      <c r="G383" s="20" t="s">
        <v>3551</v>
      </c>
      <c r="H383" s="19" t="s">
        <v>3431</v>
      </c>
      <c r="I383" s="19" t="s">
        <v>3432</v>
      </c>
      <c r="J383" s="20" t="s">
        <v>4163</v>
      </c>
    </row>
    <row r="384" customFormat="1" ht="35.1" customHeight="1" spans="1:10">
      <c r="A384" s="18" t="s">
        <v>4160</v>
      </c>
      <c r="B384" s="19" t="s">
        <v>4161</v>
      </c>
      <c r="C384" s="19" t="s">
        <v>3427</v>
      </c>
      <c r="D384" s="19" t="s">
        <v>3470</v>
      </c>
      <c r="E384" s="20" t="s">
        <v>4168</v>
      </c>
      <c r="F384" s="19" t="s">
        <v>3447</v>
      </c>
      <c r="G384" s="20" t="s">
        <v>3430</v>
      </c>
      <c r="H384" s="19" t="s">
        <v>3431</v>
      </c>
      <c r="I384" s="19" t="s">
        <v>3432</v>
      </c>
      <c r="J384" s="20" t="s">
        <v>4163</v>
      </c>
    </row>
    <row r="385" customFormat="1" ht="35.1" customHeight="1" spans="1:10">
      <c r="A385" s="18" t="s">
        <v>4160</v>
      </c>
      <c r="B385" s="19" t="s">
        <v>4161</v>
      </c>
      <c r="C385" s="19" t="s">
        <v>3434</v>
      </c>
      <c r="D385" s="19" t="s">
        <v>3435</v>
      </c>
      <c r="E385" s="20" t="s">
        <v>4169</v>
      </c>
      <c r="F385" s="19" t="s">
        <v>3447</v>
      </c>
      <c r="G385" s="20" t="s">
        <v>4170</v>
      </c>
      <c r="H385" s="19" t="s">
        <v>3431</v>
      </c>
      <c r="I385" s="19" t="s">
        <v>3432</v>
      </c>
      <c r="J385" s="20" t="s">
        <v>4163</v>
      </c>
    </row>
    <row r="386" customFormat="1" ht="35.1" customHeight="1" spans="1:10">
      <c r="A386" s="18" t="s">
        <v>4160</v>
      </c>
      <c r="B386" s="19" t="s">
        <v>4161</v>
      </c>
      <c r="C386" s="19" t="s">
        <v>3434</v>
      </c>
      <c r="D386" s="19" t="s">
        <v>3435</v>
      </c>
      <c r="E386" s="20" t="s">
        <v>4171</v>
      </c>
      <c r="F386" s="19" t="s">
        <v>3447</v>
      </c>
      <c r="G386" s="20" t="s">
        <v>4172</v>
      </c>
      <c r="H386" s="19" t="s">
        <v>3431</v>
      </c>
      <c r="I386" s="19" t="s">
        <v>3432</v>
      </c>
      <c r="J386" s="20" t="s">
        <v>4163</v>
      </c>
    </row>
    <row r="387" customFormat="1" ht="35.1" customHeight="1" spans="1:10">
      <c r="A387" s="18" t="s">
        <v>4160</v>
      </c>
      <c r="B387" s="19" t="s">
        <v>4161</v>
      </c>
      <c r="C387" s="19" t="s">
        <v>3439</v>
      </c>
      <c r="D387" s="19" t="s">
        <v>3440</v>
      </c>
      <c r="E387" s="20" t="s">
        <v>4066</v>
      </c>
      <c r="F387" s="19" t="s">
        <v>3447</v>
      </c>
      <c r="G387" s="20" t="s">
        <v>3430</v>
      </c>
      <c r="H387" s="19" t="s">
        <v>3431</v>
      </c>
      <c r="I387" s="19" t="s">
        <v>3432</v>
      </c>
      <c r="J387" s="20" t="s">
        <v>4163</v>
      </c>
    </row>
    <row r="388" customFormat="1" ht="35.1" customHeight="1" spans="1:10">
      <c r="A388" s="18" t="s">
        <v>4173</v>
      </c>
      <c r="B388" s="19" t="s">
        <v>4174</v>
      </c>
      <c r="C388" s="19" t="s">
        <v>3427</v>
      </c>
      <c r="D388" s="19" t="s">
        <v>3428</v>
      </c>
      <c r="E388" s="20" t="s">
        <v>4175</v>
      </c>
      <c r="F388" s="19" t="s">
        <v>3509</v>
      </c>
      <c r="G388" s="20" t="s">
        <v>4176</v>
      </c>
      <c r="H388" s="19" t="s">
        <v>4079</v>
      </c>
      <c r="I388" s="19" t="s">
        <v>3432</v>
      </c>
      <c r="J388" s="20" t="s">
        <v>4080</v>
      </c>
    </row>
    <row r="389" customFormat="1" ht="35.1" customHeight="1" spans="1:10">
      <c r="A389" s="18" t="s">
        <v>4173</v>
      </c>
      <c r="B389" s="19" t="s">
        <v>4174</v>
      </c>
      <c r="C389" s="19" t="s">
        <v>3427</v>
      </c>
      <c r="D389" s="19" t="s">
        <v>3470</v>
      </c>
      <c r="E389" s="20" t="s">
        <v>4177</v>
      </c>
      <c r="F389" s="19" t="s">
        <v>3509</v>
      </c>
      <c r="G389" s="20" t="s">
        <v>3511</v>
      </c>
      <c r="H389" s="19" t="s">
        <v>3431</v>
      </c>
      <c r="I389" s="19" t="s">
        <v>3432</v>
      </c>
      <c r="J389" s="20" t="s">
        <v>4084</v>
      </c>
    </row>
    <row r="390" customFormat="1" ht="35.1" customHeight="1" spans="1:10">
      <c r="A390" s="18" t="s">
        <v>4173</v>
      </c>
      <c r="B390" s="19" t="s">
        <v>4174</v>
      </c>
      <c r="C390" s="19" t="s">
        <v>3427</v>
      </c>
      <c r="D390" s="19" t="s">
        <v>3480</v>
      </c>
      <c r="E390" s="20" t="s">
        <v>4059</v>
      </c>
      <c r="F390" s="19" t="s">
        <v>3509</v>
      </c>
      <c r="G390" s="20" t="s">
        <v>4178</v>
      </c>
      <c r="H390" s="19" t="s">
        <v>3431</v>
      </c>
      <c r="I390" s="19" t="s">
        <v>3437</v>
      </c>
      <c r="J390" s="20" t="s">
        <v>4060</v>
      </c>
    </row>
    <row r="391" customFormat="1" ht="35.1" customHeight="1" spans="1:10">
      <c r="A391" s="18" t="s">
        <v>4173</v>
      </c>
      <c r="B391" s="19" t="s">
        <v>4174</v>
      </c>
      <c r="C391" s="19" t="s">
        <v>3434</v>
      </c>
      <c r="D391" s="19" t="s">
        <v>3435</v>
      </c>
      <c r="E391" s="20" t="s">
        <v>3489</v>
      </c>
      <c r="F391" s="19" t="s">
        <v>3509</v>
      </c>
      <c r="G391" s="20" t="s">
        <v>4074</v>
      </c>
      <c r="H391" s="19" t="s">
        <v>3516</v>
      </c>
      <c r="I391" s="19" t="s">
        <v>3437</v>
      </c>
      <c r="J391" s="20" t="s">
        <v>3701</v>
      </c>
    </row>
    <row r="392" customFormat="1" ht="35.1" customHeight="1" spans="1:10">
      <c r="A392" s="18" t="s">
        <v>4173</v>
      </c>
      <c r="B392" s="19" t="s">
        <v>4174</v>
      </c>
      <c r="C392" s="19" t="s">
        <v>3439</v>
      </c>
      <c r="D392" s="19" t="s">
        <v>3440</v>
      </c>
      <c r="E392" s="20" t="s">
        <v>3489</v>
      </c>
      <c r="F392" s="19" t="s">
        <v>3501</v>
      </c>
      <c r="G392" s="20" t="s">
        <v>4074</v>
      </c>
      <c r="H392" s="19" t="s">
        <v>3431</v>
      </c>
      <c r="I392" s="19" t="s">
        <v>3437</v>
      </c>
      <c r="J392" s="20" t="s">
        <v>3703</v>
      </c>
    </row>
    <row r="393" customFormat="1" ht="35.1" customHeight="1" spans="1:10">
      <c r="A393" s="18" t="s">
        <v>4179</v>
      </c>
      <c r="B393" s="19" t="s">
        <v>4180</v>
      </c>
      <c r="C393" s="19" t="s">
        <v>3427</v>
      </c>
      <c r="D393" s="19" t="s">
        <v>3470</v>
      </c>
      <c r="E393" s="20" t="s">
        <v>4057</v>
      </c>
      <c r="F393" s="19" t="s">
        <v>3509</v>
      </c>
      <c r="G393" s="20" t="s">
        <v>3430</v>
      </c>
      <c r="H393" s="19" t="s">
        <v>3431</v>
      </c>
      <c r="I393" s="19" t="s">
        <v>3432</v>
      </c>
      <c r="J393" s="20" t="s">
        <v>4058</v>
      </c>
    </row>
    <row r="394" customFormat="1" ht="35.1" customHeight="1" spans="1:10">
      <c r="A394" s="18" t="s">
        <v>4179</v>
      </c>
      <c r="B394" s="19" t="s">
        <v>4180</v>
      </c>
      <c r="C394" s="19" t="s">
        <v>3427</v>
      </c>
      <c r="D394" s="19" t="s">
        <v>3480</v>
      </c>
      <c r="E394" s="20" t="s">
        <v>4059</v>
      </c>
      <c r="F394" s="19" t="s">
        <v>3509</v>
      </c>
      <c r="G394" s="20" t="s">
        <v>3472</v>
      </c>
      <c r="H394" s="19" t="s">
        <v>3431</v>
      </c>
      <c r="I394" s="19" t="s">
        <v>3432</v>
      </c>
      <c r="J394" s="20" t="s">
        <v>4060</v>
      </c>
    </row>
    <row r="395" customFormat="1" ht="35.1" customHeight="1" spans="1:10">
      <c r="A395" s="18" t="s">
        <v>4179</v>
      </c>
      <c r="B395" s="19" t="s">
        <v>4180</v>
      </c>
      <c r="C395" s="19" t="s">
        <v>3434</v>
      </c>
      <c r="D395" s="19" t="s">
        <v>3435</v>
      </c>
      <c r="E395" s="20" t="s">
        <v>3487</v>
      </c>
      <c r="F395" s="19" t="s">
        <v>3501</v>
      </c>
      <c r="G395" s="20" t="s">
        <v>3430</v>
      </c>
      <c r="H395" s="19" t="s">
        <v>3431</v>
      </c>
      <c r="I395" s="19" t="s">
        <v>3437</v>
      </c>
      <c r="J395" s="20" t="s">
        <v>4091</v>
      </c>
    </row>
    <row r="396" customFormat="1" ht="35.1" customHeight="1" spans="1:10">
      <c r="A396" s="18" t="s">
        <v>4179</v>
      </c>
      <c r="B396" s="19" t="s">
        <v>4180</v>
      </c>
      <c r="C396" s="19" t="s">
        <v>3434</v>
      </c>
      <c r="D396" s="19" t="s">
        <v>3435</v>
      </c>
      <c r="E396" s="20" t="s">
        <v>3489</v>
      </c>
      <c r="F396" s="19" t="s">
        <v>3509</v>
      </c>
      <c r="G396" s="20" t="s">
        <v>4181</v>
      </c>
      <c r="H396" s="19" t="s">
        <v>3516</v>
      </c>
      <c r="I396" s="19" t="s">
        <v>3437</v>
      </c>
      <c r="J396" s="20" t="s">
        <v>3701</v>
      </c>
    </row>
    <row r="397" customFormat="1" ht="35.1" customHeight="1" spans="1:10">
      <c r="A397" s="18" t="s">
        <v>4179</v>
      </c>
      <c r="B397" s="19" t="s">
        <v>4180</v>
      </c>
      <c r="C397" s="19" t="s">
        <v>3439</v>
      </c>
      <c r="D397" s="19" t="s">
        <v>3440</v>
      </c>
      <c r="E397" s="20" t="s">
        <v>4066</v>
      </c>
      <c r="F397" s="19" t="s">
        <v>3501</v>
      </c>
      <c r="G397" s="20" t="s">
        <v>3551</v>
      </c>
      <c r="H397" s="19" t="s">
        <v>3431</v>
      </c>
      <c r="I397" s="19" t="s">
        <v>3432</v>
      </c>
      <c r="J397" s="20" t="s">
        <v>3703</v>
      </c>
    </row>
    <row r="398" customFormat="1" ht="35.1" customHeight="1" spans="1:10">
      <c r="A398" s="18" t="s">
        <v>4182</v>
      </c>
      <c r="B398" s="22"/>
      <c r="C398" s="22"/>
      <c r="D398" s="22"/>
      <c r="E398" s="23"/>
      <c r="F398" s="22"/>
      <c r="G398" s="23"/>
      <c r="H398" s="22"/>
      <c r="I398" s="22"/>
      <c r="J398" s="23"/>
    </row>
    <row r="399" customFormat="1" ht="35.1" customHeight="1" spans="1:10">
      <c r="A399" s="18" t="s">
        <v>4183</v>
      </c>
      <c r="B399" s="19" t="s">
        <v>4184</v>
      </c>
      <c r="C399" s="19" t="s">
        <v>3427</v>
      </c>
      <c r="D399" s="19" t="s">
        <v>3470</v>
      </c>
      <c r="E399" s="20" t="s">
        <v>4185</v>
      </c>
      <c r="F399" s="19" t="s">
        <v>3447</v>
      </c>
      <c r="G399" s="20" t="s">
        <v>3472</v>
      </c>
      <c r="H399" s="19" t="s">
        <v>3431</v>
      </c>
      <c r="I399" s="19" t="s">
        <v>3437</v>
      </c>
      <c r="J399" s="20" t="s">
        <v>4185</v>
      </c>
    </row>
    <row r="400" customFormat="1" ht="35.1" customHeight="1" spans="1:10">
      <c r="A400" s="18" t="s">
        <v>4183</v>
      </c>
      <c r="B400" s="19" t="s">
        <v>4184</v>
      </c>
      <c r="C400" s="19" t="s">
        <v>3427</v>
      </c>
      <c r="D400" s="19" t="s">
        <v>3480</v>
      </c>
      <c r="E400" s="20" t="s">
        <v>4186</v>
      </c>
      <c r="F400" s="19" t="s">
        <v>3447</v>
      </c>
      <c r="G400" s="20" t="s">
        <v>3472</v>
      </c>
      <c r="H400" s="19" t="s">
        <v>3431</v>
      </c>
      <c r="I400" s="19" t="s">
        <v>3437</v>
      </c>
      <c r="J400" s="20" t="s">
        <v>4186</v>
      </c>
    </row>
    <row r="401" customFormat="1" ht="35.1" customHeight="1" spans="1:10">
      <c r="A401" s="18" t="s">
        <v>4183</v>
      </c>
      <c r="B401" s="19" t="s">
        <v>4184</v>
      </c>
      <c r="C401" s="19" t="s">
        <v>3434</v>
      </c>
      <c r="D401" s="19" t="s">
        <v>3435</v>
      </c>
      <c r="E401" s="20" t="s">
        <v>4187</v>
      </c>
      <c r="F401" s="19" t="s">
        <v>3447</v>
      </c>
      <c r="G401" s="20" t="s">
        <v>3472</v>
      </c>
      <c r="H401" s="19" t="s">
        <v>3431</v>
      </c>
      <c r="I401" s="19" t="s">
        <v>3437</v>
      </c>
      <c r="J401" s="20" t="s">
        <v>4187</v>
      </c>
    </row>
    <row r="402" customFormat="1" ht="35.1" customHeight="1" spans="1:10">
      <c r="A402" s="18" t="s">
        <v>4183</v>
      </c>
      <c r="B402" s="19" t="s">
        <v>4184</v>
      </c>
      <c r="C402" s="19" t="s">
        <v>3439</v>
      </c>
      <c r="D402" s="19" t="s">
        <v>3440</v>
      </c>
      <c r="E402" s="20" t="s">
        <v>4188</v>
      </c>
      <c r="F402" s="19" t="s">
        <v>3447</v>
      </c>
      <c r="G402" s="20" t="s">
        <v>3472</v>
      </c>
      <c r="H402" s="19" t="s">
        <v>3431</v>
      </c>
      <c r="I402" s="19" t="s">
        <v>3437</v>
      </c>
      <c r="J402" s="20" t="s">
        <v>4188</v>
      </c>
    </row>
    <row r="403" customFormat="1" ht="35.1" customHeight="1" spans="1:10">
      <c r="A403" s="18" t="s">
        <v>4189</v>
      </c>
      <c r="B403" s="19" t="s">
        <v>4190</v>
      </c>
      <c r="C403" s="19" t="s">
        <v>3427</v>
      </c>
      <c r="D403" s="19" t="s">
        <v>3428</v>
      </c>
      <c r="E403" s="20" t="s">
        <v>4191</v>
      </c>
      <c r="F403" s="19" t="s">
        <v>3447</v>
      </c>
      <c r="G403" s="20" t="s">
        <v>4192</v>
      </c>
      <c r="H403" s="19" t="s">
        <v>3457</v>
      </c>
      <c r="I403" s="19" t="s">
        <v>3437</v>
      </c>
      <c r="J403" s="20" t="s">
        <v>4157</v>
      </c>
    </row>
    <row r="404" customFormat="1" ht="35.1" customHeight="1" spans="1:10">
      <c r="A404" s="18" t="s">
        <v>4189</v>
      </c>
      <c r="B404" s="19" t="s">
        <v>4190</v>
      </c>
      <c r="C404" s="19" t="s">
        <v>3427</v>
      </c>
      <c r="D404" s="19" t="s">
        <v>3470</v>
      </c>
      <c r="E404" s="20" t="s">
        <v>4193</v>
      </c>
      <c r="F404" s="19" t="s">
        <v>3447</v>
      </c>
      <c r="G404" s="20" t="s">
        <v>3513</v>
      </c>
      <c r="H404" s="19" t="s">
        <v>3431</v>
      </c>
      <c r="I404" s="19" t="s">
        <v>3437</v>
      </c>
      <c r="J404" s="20" t="s">
        <v>4157</v>
      </c>
    </row>
    <row r="405" customFormat="1" ht="35.1" customHeight="1" spans="1:10">
      <c r="A405" s="18" t="s">
        <v>4189</v>
      </c>
      <c r="B405" s="19" t="s">
        <v>4190</v>
      </c>
      <c r="C405" s="19" t="s">
        <v>3427</v>
      </c>
      <c r="D405" s="19" t="s">
        <v>3470</v>
      </c>
      <c r="E405" s="20" t="s">
        <v>4194</v>
      </c>
      <c r="F405" s="19" t="s">
        <v>3447</v>
      </c>
      <c r="G405" s="20" t="s">
        <v>3472</v>
      </c>
      <c r="H405" s="19" t="s">
        <v>3431</v>
      </c>
      <c r="I405" s="19" t="s">
        <v>3437</v>
      </c>
      <c r="J405" s="20" t="s">
        <v>4157</v>
      </c>
    </row>
    <row r="406" customFormat="1" ht="35.1" customHeight="1" spans="1:10">
      <c r="A406" s="18" t="s">
        <v>4189</v>
      </c>
      <c r="B406" s="19" t="s">
        <v>4190</v>
      </c>
      <c r="C406" s="19" t="s">
        <v>3427</v>
      </c>
      <c r="D406" s="19" t="s">
        <v>3480</v>
      </c>
      <c r="E406" s="20" t="s">
        <v>4195</v>
      </c>
      <c r="F406" s="19" t="s">
        <v>3447</v>
      </c>
      <c r="G406" s="20" t="s">
        <v>3472</v>
      </c>
      <c r="H406" s="19" t="s">
        <v>3431</v>
      </c>
      <c r="I406" s="19" t="s">
        <v>3437</v>
      </c>
      <c r="J406" s="20" t="s">
        <v>4157</v>
      </c>
    </row>
    <row r="407" customFormat="1" ht="35.1" customHeight="1" spans="1:10">
      <c r="A407" s="18" t="s">
        <v>4189</v>
      </c>
      <c r="B407" s="19" t="s">
        <v>4190</v>
      </c>
      <c r="C407" s="19" t="s">
        <v>3434</v>
      </c>
      <c r="D407" s="19" t="s">
        <v>3435</v>
      </c>
      <c r="E407" s="20" t="s">
        <v>3487</v>
      </c>
      <c r="F407" s="19" t="s">
        <v>3447</v>
      </c>
      <c r="G407" s="20" t="s">
        <v>3472</v>
      </c>
      <c r="H407" s="19" t="s">
        <v>3431</v>
      </c>
      <c r="I407" s="19" t="s">
        <v>3437</v>
      </c>
      <c r="J407" s="20" t="s">
        <v>4157</v>
      </c>
    </row>
    <row r="408" customFormat="1" ht="35.1" customHeight="1" spans="1:10">
      <c r="A408" s="18" t="s">
        <v>4189</v>
      </c>
      <c r="B408" s="19" t="s">
        <v>4190</v>
      </c>
      <c r="C408" s="19" t="s">
        <v>3439</v>
      </c>
      <c r="D408" s="19" t="s">
        <v>3440</v>
      </c>
      <c r="E408" s="20" t="s">
        <v>4066</v>
      </c>
      <c r="F408" s="19" t="s">
        <v>3447</v>
      </c>
      <c r="G408" s="20" t="s">
        <v>3472</v>
      </c>
      <c r="H408" s="19" t="s">
        <v>3431</v>
      </c>
      <c r="I408" s="19" t="s">
        <v>3437</v>
      </c>
      <c r="J408" s="20" t="s">
        <v>4157</v>
      </c>
    </row>
    <row r="409" customFormat="1" ht="35.1" customHeight="1" spans="1:10">
      <c r="A409" s="18" t="s">
        <v>4196</v>
      </c>
      <c r="B409" s="19" t="s">
        <v>4197</v>
      </c>
      <c r="C409" s="19" t="s">
        <v>3427</v>
      </c>
      <c r="D409" s="19" t="s">
        <v>3428</v>
      </c>
      <c r="E409" s="20" t="s">
        <v>4198</v>
      </c>
      <c r="F409" s="19" t="s">
        <v>3447</v>
      </c>
      <c r="G409" s="20" t="s">
        <v>4199</v>
      </c>
      <c r="H409" s="19" t="s">
        <v>3449</v>
      </c>
      <c r="I409" s="19" t="s">
        <v>3437</v>
      </c>
      <c r="J409" s="20" t="s">
        <v>4157</v>
      </c>
    </row>
    <row r="410" customFormat="1" ht="35.1" customHeight="1" spans="1:10">
      <c r="A410" s="18" t="s">
        <v>4196</v>
      </c>
      <c r="B410" s="19" t="s">
        <v>4200</v>
      </c>
      <c r="C410" s="19" t="s">
        <v>3427</v>
      </c>
      <c r="D410" s="19" t="s">
        <v>3470</v>
      </c>
      <c r="E410" s="20" t="s">
        <v>4201</v>
      </c>
      <c r="F410" s="19" t="s">
        <v>3447</v>
      </c>
      <c r="G410" s="20" t="s">
        <v>4011</v>
      </c>
      <c r="H410" s="19" t="s">
        <v>3431</v>
      </c>
      <c r="I410" s="19" t="s">
        <v>3437</v>
      </c>
      <c r="J410" s="20" t="s">
        <v>4157</v>
      </c>
    </row>
    <row r="411" customFormat="1" ht="35.1" customHeight="1" spans="1:10">
      <c r="A411" s="18" t="s">
        <v>4196</v>
      </c>
      <c r="B411" s="19" t="s">
        <v>4202</v>
      </c>
      <c r="C411" s="19" t="s">
        <v>3427</v>
      </c>
      <c r="D411" s="19" t="s">
        <v>3480</v>
      </c>
      <c r="E411" s="20" t="s">
        <v>4203</v>
      </c>
      <c r="F411" s="19" t="s">
        <v>3447</v>
      </c>
      <c r="G411" s="20" t="s">
        <v>4204</v>
      </c>
      <c r="H411" s="19" t="s">
        <v>3614</v>
      </c>
      <c r="I411" s="19" t="s">
        <v>3437</v>
      </c>
      <c r="J411" s="20" t="s">
        <v>4157</v>
      </c>
    </row>
    <row r="412" customFormat="1" ht="35.1" customHeight="1" spans="1:10">
      <c r="A412" s="18" t="s">
        <v>4196</v>
      </c>
      <c r="B412" s="19" t="s">
        <v>4205</v>
      </c>
      <c r="C412" s="19" t="s">
        <v>3434</v>
      </c>
      <c r="D412" s="19" t="s">
        <v>3435</v>
      </c>
      <c r="E412" s="20" t="s">
        <v>4206</v>
      </c>
      <c r="F412" s="19" t="s">
        <v>3447</v>
      </c>
      <c r="G412" s="20" t="s">
        <v>4207</v>
      </c>
      <c r="H412" s="19" t="s">
        <v>3614</v>
      </c>
      <c r="I412" s="19" t="s">
        <v>3437</v>
      </c>
      <c r="J412" s="20" t="s">
        <v>4157</v>
      </c>
    </row>
    <row r="413" customFormat="1" ht="35.1" customHeight="1" spans="1:10">
      <c r="A413" s="18" t="s">
        <v>4196</v>
      </c>
      <c r="B413" s="19" t="s">
        <v>4208</v>
      </c>
      <c r="C413" s="19" t="s">
        <v>3434</v>
      </c>
      <c r="D413" s="19" t="s">
        <v>3435</v>
      </c>
      <c r="E413" s="20" t="s">
        <v>4209</v>
      </c>
      <c r="F413" s="19" t="s">
        <v>3447</v>
      </c>
      <c r="G413" s="20" t="s">
        <v>4210</v>
      </c>
      <c r="H413" s="19" t="s">
        <v>3614</v>
      </c>
      <c r="I413" s="19" t="s">
        <v>3437</v>
      </c>
      <c r="J413" s="20" t="s">
        <v>4157</v>
      </c>
    </row>
    <row r="414" customFormat="1" ht="35.1" customHeight="1" spans="1:10">
      <c r="A414" s="18" t="s">
        <v>4196</v>
      </c>
      <c r="B414" s="19" t="s">
        <v>4211</v>
      </c>
      <c r="C414" s="19" t="s">
        <v>3434</v>
      </c>
      <c r="D414" s="19" t="s">
        <v>3583</v>
      </c>
      <c r="E414" s="20" t="s">
        <v>4212</v>
      </c>
      <c r="F414" s="19" t="s">
        <v>3447</v>
      </c>
      <c r="G414" s="20" t="s">
        <v>4213</v>
      </c>
      <c r="H414" s="19" t="s">
        <v>3614</v>
      </c>
      <c r="I414" s="19" t="s">
        <v>3437</v>
      </c>
      <c r="J414" s="20" t="s">
        <v>4157</v>
      </c>
    </row>
    <row r="415" customFormat="1" ht="35.1" customHeight="1" spans="1:10">
      <c r="A415" s="18" t="s">
        <v>4196</v>
      </c>
      <c r="B415" s="19" t="s">
        <v>4214</v>
      </c>
      <c r="C415" s="19" t="s">
        <v>3434</v>
      </c>
      <c r="D415" s="19" t="s">
        <v>3583</v>
      </c>
      <c r="E415" s="20" t="s">
        <v>4215</v>
      </c>
      <c r="F415" s="19" t="s">
        <v>3447</v>
      </c>
      <c r="G415" s="20" t="s">
        <v>4213</v>
      </c>
      <c r="H415" s="19" t="s">
        <v>3614</v>
      </c>
      <c r="I415" s="19" t="s">
        <v>3437</v>
      </c>
      <c r="J415" s="20" t="s">
        <v>4157</v>
      </c>
    </row>
    <row r="416" customFormat="1" ht="35.1" customHeight="1" spans="1:10">
      <c r="A416" s="18" t="s">
        <v>4196</v>
      </c>
      <c r="B416" s="19" t="s">
        <v>4216</v>
      </c>
      <c r="C416" s="19" t="s">
        <v>3439</v>
      </c>
      <c r="D416" s="19" t="s">
        <v>3440</v>
      </c>
      <c r="E416" s="20" t="s">
        <v>3487</v>
      </c>
      <c r="F416" s="19" t="s">
        <v>3447</v>
      </c>
      <c r="G416" s="20" t="s">
        <v>3551</v>
      </c>
      <c r="H416" s="19" t="s">
        <v>3431</v>
      </c>
      <c r="I416" s="19" t="s">
        <v>3437</v>
      </c>
      <c r="J416" s="20" t="s">
        <v>4157</v>
      </c>
    </row>
    <row r="417" customFormat="1" ht="35.1" customHeight="1" spans="1:10">
      <c r="A417" s="18" t="s">
        <v>4196</v>
      </c>
      <c r="B417" s="19" t="s">
        <v>4217</v>
      </c>
      <c r="C417" s="19" t="s">
        <v>3439</v>
      </c>
      <c r="D417" s="19" t="s">
        <v>3440</v>
      </c>
      <c r="E417" s="20" t="s">
        <v>3456</v>
      </c>
      <c r="F417" s="19" t="s">
        <v>3447</v>
      </c>
      <c r="G417" s="20" t="s">
        <v>3551</v>
      </c>
      <c r="H417" s="19" t="s">
        <v>3431</v>
      </c>
      <c r="I417" s="19" t="s">
        <v>3437</v>
      </c>
      <c r="J417" s="20" t="s">
        <v>4157</v>
      </c>
    </row>
    <row r="418" customFormat="1" ht="35.1" customHeight="1" spans="1:10">
      <c r="A418" s="18" t="s">
        <v>4218</v>
      </c>
      <c r="B418" s="19" t="s">
        <v>4219</v>
      </c>
      <c r="C418" s="19" t="s">
        <v>3427</v>
      </c>
      <c r="D418" s="19" t="s">
        <v>3470</v>
      </c>
      <c r="E418" s="20" t="s">
        <v>4220</v>
      </c>
      <c r="F418" s="19" t="s">
        <v>3447</v>
      </c>
      <c r="G418" s="20" t="s">
        <v>3472</v>
      </c>
      <c r="H418" s="19" t="s">
        <v>3431</v>
      </c>
      <c r="I418" s="19" t="s">
        <v>3437</v>
      </c>
      <c r="J418" s="20" t="s">
        <v>4157</v>
      </c>
    </row>
    <row r="419" customFormat="1" ht="35.1" customHeight="1" spans="1:10">
      <c r="A419" s="18" t="s">
        <v>4218</v>
      </c>
      <c r="B419" s="19" t="s">
        <v>4219</v>
      </c>
      <c r="C419" s="19" t="s">
        <v>3427</v>
      </c>
      <c r="D419" s="19" t="s">
        <v>3480</v>
      </c>
      <c r="E419" s="20" t="s">
        <v>4221</v>
      </c>
      <c r="F419" s="19" t="s">
        <v>3447</v>
      </c>
      <c r="G419" s="20" t="s">
        <v>3472</v>
      </c>
      <c r="H419" s="19" t="s">
        <v>3431</v>
      </c>
      <c r="I419" s="19" t="s">
        <v>3437</v>
      </c>
      <c r="J419" s="20" t="s">
        <v>4157</v>
      </c>
    </row>
    <row r="420" customFormat="1" ht="35.1" customHeight="1" spans="1:10">
      <c r="A420" s="18" t="s">
        <v>4218</v>
      </c>
      <c r="B420" s="19" t="s">
        <v>4219</v>
      </c>
      <c r="C420" s="19" t="s">
        <v>3434</v>
      </c>
      <c r="D420" s="19" t="s">
        <v>3435</v>
      </c>
      <c r="E420" s="20" t="s">
        <v>4222</v>
      </c>
      <c r="F420" s="19" t="s">
        <v>3447</v>
      </c>
      <c r="G420" s="20" t="s">
        <v>3472</v>
      </c>
      <c r="H420" s="19" t="s">
        <v>3431</v>
      </c>
      <c r="I420" s="19" t="s">
        <v>3437</v>
      </c>
      <c r="J420" s="20" t="s">
        <v>4157</v>
      </c>
    </row>
    <row r="421" customFormat="1" ht="35.1" customHeight="1" spans="1:10">
      <c r="A421" s="18" t="s">
        <v>4218</v>
      </c>
      <c r="B421" s="19" t="s">
        <v>4219</v>
      </c>
      <c r="C421" s="19" t="s">
        <v>3439</v>
      </c>
      <c r="D421" s="19" t="s">
        <v>3440</v>
      </c>
      <c r="E421" s="20" t="s">
        <v>4223</v>
      </c>
      <c r="F421" s="19" t="s">
        <v>3447</v>
      </c>
      <c r="G421" s="20" t="s">
        <v>3472</v>
      </c>
      <c r="H421" s="19" t="s">
        <v>3431</v>
      </c>
      <c r="I421" s="19" t="s">
        <v>3437</v>
      </c>
      <c r="J421" s="20" t="s">
        <v>4157</v>
      </c>
    </row>
    <row r="422" customFormat="1" ht="35.1" customHeight="1" spans="1:10">
      <c r="A422" s="18" t="s">
        <v>4224</v>
      </c>
      <c r="B422" s="19" t="s">
        <v>4225</v>
      </c>
      <c r="C422" s="19" t="s">
        <v>3427</v>
      </c>
      <c r="D422" s="19" t="s">
        <v>3428</v>
      </c>
      <c r="E422" s="20" t="s">
        <v>4226</v>
      </c>
      <c r="F422" s="19" t="s">
        <v>3447</v>
      </c>
      <c r="G422" s="20" t="s">
        <v>4227</v>
      </c>
      <c r="H422" s="19" t="s">
        <v>3457</v>
      </c>
      <c r="I422" s="19" t="s">
        <v>3437</v>
      </c>
      <c r="J422" s="20" t="s">
        <v>4228</v>
      </c>
    </row>
    <row r="423" customFormat="1" ht="35.1" customHeight="1" spans="1:10">
      <c r="A423" s="18" t="s">
        <v>4224</v>
      </c>
      <c r="B423" s="19" t="s">
        <v>4225</v>
      </c>
      <c r="C423" s="19" t="s">
        <v>3427</v>
      </c>
      <c r="D423" s="19" t="s">
        <v>3480</v>
      </c>
      <c r="E423" s="20" t="s">
        <v>4229</v>
      </c>
      <c r="F423" s="19" t="s">
        <v>3447</v>
      </c>
      <c r="G423" s="20" t="s">
        <v>3472</v>
      </c>
      <c r="H423" s="19" t="s">
        <v>3431</v>
      </c>
      <c r="I423" s="19" t="s">
        <v>3437</v>
      </c>
      <c r="J423" s="20" t="s">
        <v>4228</v>
      </c>
    </row>
    <row r="424" customFormat="1" ht="35.1" customHeight="1" spans="1:10">
      <c r="A424" s="18" t="s">
        <v>4224</v>
      </c>
      <c r="B424" s="19" t="s">
        <v>4225</v>
      </c>
      <c r="C424" s="19" t="s">
        <v>3434</v>
      </c>
      <c r="D424" s="19" t="s">
        <v>3435</v>
      </c>
      <c r="E424" s="20" t="s">
        <v>4230</v>
      </c>
      <c r="F424" s="19" t="s">
        <v>3447</v>
      </c>
      <c r="G424" s="20" t="s">
        <v>3472</v>
      </c>
      <c r="H424" s="19" t="s">
        <v>3431</v>
      </c>
      <c r="I424" s="19" t="s">
        <v>3437</v>
      </c>
      <c r="J424" s="20" t="s">
        <v>4228</v>
      </c>
    </row>
    <row r="425" customFormat="1" ht="35.1" customHeight="1" spans="1:10">
      <c r="A425" s="18" t="s">
        <v>4224</v>
      </c>
      <c r="B425" s="19" t="s">
        <v>4225</v>
      </c>
      <c r="C425" s="19" t="s">
        <v>3439</v>
      </c>
      <c r="D425" s="19" t="s">
        <v>3440</v>
      </c>
      <c r="E425" s="20" t="s">
        <v>4231</v>
      </c>
      <c r="F425" s="19" t="s">
        <v>3447</v>
      </c>
      <c r="G425" s="20" t="s">
        <v>3472</v>
      </c>
      <c r="H425" s="19" t="s">
        <v>3431</v>
      </c>
      <c r="I425" s="19" t="s">
        <v>3437</v>
      </c>
      <c r="J425" s="20" t="s">
        <v>4228</v>
      </c>
    </row>
    <row r="426" customFormat="1" ht="35.1" customHeight="1" spans="1:10">
      <c r="A426" s="18" t="s">
        <v>4232</v>
      </c>
      <c r="B426" s="22"/>
      <c r="C426" s="22"/>
      <c r="D426" s="22"/>
      <c r="E426" s="23"/>
      <c r="F426" s="22"/>
      <c r="G426" s="23"/>
      <c r="H426" s="22"/>
      <c r="I426" s="22"/>
      <c r="J426" s="23"/>
    </row>
    <row r="427" customFormat="1" ht="35.1" customHeight="1" spans="1:10">
      <c r="A427" s="18" t="s">
        <v>4233</v>
      </c>
      <c r="B427" s="19" t="s">
        <v>4234</v>
      </c>
      <c r="C427" s="19" t="s">
        <v>3427</v>
      </c>
      <c r="D427" s="19" t="s">
        <v>3428</v>
      </c>
      <c r="E427" s="20" t="s">
        <v>4235</v>
      </c>
      <c r="F427" s="19" t="s">
        <v>3447</v>
      </c>
      <c r="G427" s="20" t="s">
        <v>4236</v>
      </c>
      <c r="H427" s="19" t="s">
        <v>3454</v>
      </c>
      <c r="I427" s="19" t="s">
        <v>3432</v>
      </c>
      <c r="J427" s="20" t="s">
        <v>4235</v>
      </c>
    </row>
    <row r="428" customFormat="1" ht="35.1" customHeight="1" spans="1:10">
      <c r="A428" s="18" t="s">
        <v>4233</v>
      </c>
      <c r="B428" s="19" t="s">
        <v>4234</v>
      </c>
      <c r="C428" s="19" t="s">
        <v>3427</v>
      </c>
      <c r="D428" s="19" t="s">
        <v>3428</v>
      </c>
      <c r="E428" s="20" t="s">
        <v>4237</v>
      </c>
      <c r="F428" s="19" t="s">
        <v>3447</v>
      </c>
      <c r="G428" s="20" t="s">
        <v>4238</v>
      </c>
      <c r="H428" s="19" t="s">
        <v>3454</v>
      </c>
      <c r="I428" s="19" t="s">
        <v>3432</v>
      </c>
      <c r="J428" s="20" t="s">
        <v>4237</v>
      </c>
    </row>
    <row r="429" customFormat="1" ht="35.1" customHeight="1" spans="1:10">
      <c r="A429" s="18" t="s">
        <v>4233</v>
      </c>
      <c r="B429" s="19" t="s">
        <v>4234</v>
      </c>
      <c r="C429" s="19" t="s">
        <v>3427</v>
      </c>
      <c r="D429" s="19" t="s">
        <v>3428</v>
      </c>
      <c r="E429" s="20" t="s">
        <v>4239</v>
      </c>
      <c r="F429" s="19" t="s">
        <v>3447</v>
      </c>
      <c r="G429" s="20" t="s">
        <v>4240</v>
      </c>
      <c r="H429" s="19" t="s">
        <v>3454</v>
      </c>
      <c r="I429" s="19" t="s">
        <v>3432</v>
      </c>
      <c r="J429" s="20" t="s">
        <v>4239</v>
      </c>
    </row>
    <row r="430" customFormat="1" ht="35.1" customHeight="1" spans="1:10">
      <c r="A430" s="18" t="s">
        <v>4233</v>
      </c>
      <c r="B430" s="19" t="s">
        <v>4234</v>
      </c>
      <c r="C430" s="19" t="s">
        <v>3427</v>
      </c>
      <c r="D430" s="19" t="s">
        <v>3428</v>
      </c>
      <c r="E430" s="20" t="s">
        <v>4241</v>
      </c>
      <c r="F430" s="19" t="s">
        <v>3447</v>
      </c>
      <c r="G430" s="20" t="s">
        <v>4242</v>
      </c>
      <c r="H430" s="19" t="s">
        <v>3454</v>
      </c>
      <c r="I430" s="19" t="s">
        <v>3432</v>
      </c>
      <c r="J430" s="20" t="s">
        <v>4241</v>
      </c>
    </row>
    <row r="431" customFormat="1" ht="35.1" customHeight="1" spans="1:10">
      <c r="A431" s="18" t="s">
        <v>4233</v>
      </c>
      <c r="B431" s="19" t="s">
        <v>4234</v>
      </c>
      <c r="C431" s="19" t="s">
        <v>3427</v>
      </c>
      <c r="D431" s="19" t="s">
        <v>3428</v>
      </c>
      <c r="E431" s="20" t="s">
        <v>4243</v>
      </c>
      <c r="F431" s="19" t="s">
        <v>3447</v>
      </c>
      <c r="G431" s="20" t="s">
        <v>4244</v>
      </c>
      <c r="H431" s="19" t="s">
        <v>3454</v>
      </c>
      <c r="I431" s="19" t="s">
        <v>3432</v>
      </c>
      <c r="J431" s="20" t="s">
        <v>4243</v>
      </c>
    </row>
    <row r="432" customFormat="1" ht="35.1" customHeight="1" spans="1:10">
      <c r="A432" s="18" t="s">
        <v>4233</v>
      </c>
      <c r="B432" s="19" t="s">
        <v>4234</v>
      </c>
      <c r="C432" s="19" t="s">
        <v>3427</v>
      </c>
      <c r="D432" s="19" t="s">
        <v>3428</v>
      </c>
      <c r="E432" s="20" t="s">
        <v>4245</v>
      </c>
      <c r="F432" s="19" t="s">
        <v>3501</v>
      </c>
      <c r="G432" s="20" t="s">
        <v>3511</v>
      </c>
      <c r="H432" s="19" t="s">
        <v>3431</v>
      </c>
      <c r="I432" s="19" t="s">
        <v>3432</v>
      </c>
      <c r="J432" s="20" t="s">
        <v>4245</v>
      </c>
    </row>
    <row r="433" customFormat="1" ht="35.1" customHeight="1" spans="1:10">
      <c r="A433" s="18" t="s">
        <v>4233</v>
      </c>
      <c r="B433" s="19" t="s">
        <v>4234</v>
      </c>
      <c r="C433" s="19" t="s">
        <v>3434</v>
      </c>
      <c r="D433" s="19" t="s">
        <v>3435</v>
      </c>
      <c r="E433" s="20" t="s">
        <v>4246</v>
      </c>
      <c r="F433" s="19" t="s">
        <v>3509</v>
      </c>
      <c r="G433" s="20" t="s">
        <v>3649</v>
      </c>
      <c r="H433" s="19" t="s">
        <v>3729</v>
      </c>
      <c r="I433" s="19" t="s">
        <v>3432</v>
      </c>
      <c r="J433" s="20" t="s">
        <v>4246</v>
      </c>
    </row>
    <row r="434" customFormat="1" ht="35.1" customHeight="1" spans="1:10">
      <c r="A434" s="18" t="s">
        <v>4233</v>
      </c>
      <c r="B434" s="19" t="s">
        <v>4234</v>
      </c>
      <c r="C434" s="19" t="s">
        <v>3434</v>
      </c>
      <c r="D434" s="19" t="s">
        <v>3435</v>
      </c>
      <c r="E434" s="20" t="s">
        <v>4247</v>
      </c>
      <c r="F434" s="19" t="s">
        <v>3447</v>
      </c>
      <c r="G434" s="20" t="s">
        <v>4248</v>
      </c>
      <c r="H434" s="19" t="s">
        <v>3449</v>
      </c>
      <c r="I434" s="19" t="s">
        <v>3432</v>
      </c>
      <c r="J434" s="20" t="s">
        <v>4247</v>
      </c>
    </row>
    <row r="435" customFormat="1" ht="35.1" customHeight="1" spans="1:10">
      <c r="A435" s="18" t="s">
        <v>4233</v>
      </c>
      <c r="B435" s="19" t="s">
        <v>4234</v>
      </c>
      <c r="C435" s="19" t="s">
        <v>3434</v>
      </c>
      <c r="D435" s="19" t="s">
        <v>3435</v>
      </c>
      <c r="E435" s="20" t="s">
        <v>4249</v>
      </c>
      <c r="F435" s="19" t="s">
        <v>3447</v>
      </c>
      <c r="G435" s="20" t="s">
        <v>4250</v>
      </c>
      <c r="H435" s="19" t="s">
        <v>3449</v>
      </c>
      <c r="I435" s="19" t="s">
        <v>3432</v>
      </c>
      <c r="J435" s="20" t="s">
        <v>4249</v>
      </c>
    </row>
    <row r="436" customFormat="1" ht="35.1" customHeight="1" spans="1:10">
      <c r="A436" s="18" t="s">
        <v>4233</v>
      </c>
      <c r="B436" s="19" t="s">
        <v>4234</v>
      </c>
      <c r="C436" s="19" t="s">
        <v>3434</v>
      </c>
      <c r="D436" s="19" t="s">
        <v>3583</v>
      </c>
      <c r="E436" s="20" t="s">
        <v>4251</v>
      </c>
      <c r="F436" s="19" t="s">
        <v>3447</v>
      </c>
      <c r="G436" s="20" t="s">
        <v>4248</v>
      </c>
      <c r="H436" s="19" t="s">
        <v>3449</v>
      </c>
      <c r="I436" s="19" t="s">
        <v>3432</v>
      </c>
      <c r="J436" s="20" t="s">
        <v>4251</v>
      </c>
    </row>
    <row r="437" customFormat="1" ht="35.1" customHeight="1" spans="1:10">
      <c r="A437" s="18" t="s">
        <v>4233</v>
      </c>
      <c r="B437" s="19" t="s">
        <v>4234</v>
      </c>
      <c r="C437" s="19" t="s">
        <v>3439</v>
      </c>
      <c r="D437" s="19" t="s">
        <v>3440</v>
      </c>
      <c r="E437" s="20" t="s">
        <v>3458</v>
      </c>
      <c r="F437" s="19" t="s">
        <v>3509</v>
      </c>
      <c r="G437" s="20" t="s">
        <v>4252</v>
      </c>
      <c r="H437" s="19" t="s">
        <v>3431</v>
      </c>
      <c r="I437" s="19" t="s">
        <v>3432</v>
      </c>
      <c r="J437" s="20" t="s">
        <v>3458</v>
      </c>
    </row>
    <row r="438" customFormat="1" ht="35.1" customHeight="1" spans="1:10">
      <c r="A438" s="18" t="s">
        <v>4253</v>
      </c>
      <c r="B438" s="19" t="s">
        <v>4254</v>
      </c>
      <c r="C438" s="19" t="s">
        <v>3427</v>
      </c>
      <c r="D438" s="19" t="s">
        <v>3428</v>
      </c>
      <c r="E438" s="20" t="s">
        <v>4255</v>
      </c>
      <c r="F438" s="19" t="s">
        <v>3447</v>
      </c>
      <c r="G438" s="20" t="s">
        <v>4256</v>
      </c>
      <c r="H438" s="19" t="s">
        <v>3516</v>
      </c>
      <c r="I438" s="19" t="s">
        <v>3432</v>
      </c>
      <c r="J438" s="20" t="s">
        <v>4255</v>
      </c>
    </row>
    <row r="439" customFormat="1" ht="35.1" customHeight="1" spans="1:10">
      <c r="A439" s="18" t="s">
        <v>4253</v>
      </c>
      <c r="B439" s="19" t="s">
        <v>4254</v>
      </c>
      <c r="C439" s="19" t="s">
        <v>3434</v>
      </c>
      <c r="D439" s="19" t="s">
        <v>3435</v>
      </c>
      <c r="E439" s="20" t="s">
        <v>4255</v>
      </c>
      <c r="F439" s="19" t="s">
        <v>3447</v>
      </c>
      <c r="G439" s="20" t="s">
        <v>4256</v>
      </c>
      <c r="H439" s="19" t="s">
        <v>3516</v>
      </c>
      <c r="I439" s="19" t="s">
        <v>3432</v>
      </c>
      <c r="J439" s="20" t="s">
        <v>4255</v>
      </c>
    </row>
    <row r="440" customFormat="1" ht="35.1" customHeight="1" spans="1:10">
      <c r="A440" s="18" t="s">
        <v>4253</v>
      </c>
      <c r="B440" s="19" t="s">
        <v>4254</v>
      </c>
      <c r="C440" s="19" t="s">
        <v>3439</v>
      </c>
      <c r="D440" s="19" t="s">
        <v>3440</v>
      </c>
      <c r="E440" s="20" t="s">
        <v>4159</v>
      </c>
      <c r="F440" s="19" t="s">
        <v>3447</v>
      </c>
      <c r="G440" s="20" t="s">
        <v>3926</v>
      </c>
      <c r="H440" s="19" t="s">
        <v>3431</v>
      </c>
      <c r="I440" s="19" t="s">
        <v>3432</v>
      </c>
      <c r="J440" s="20" t="s">
        <v>4255</v>
      </c>
    </row>
    <row r="441" customFormat="1" ht="35.1" customHeight="1" spans="1:10">
      <c r="A441" s="18" t="s">
        <v>4257</v>
      </c>
      <c r="B441" s="19" t="s">
        <v>4258</v>
      </c>
      <c r="C441" s="19" t="s">
        <v>3427</v>
      </c>
      <c r="D441" s="19" t="s">
        <v>3428</v>
      </c>
      <c r="E441" s="20" t="s">
        <v>4257</v>
      </c>
      <c r="F441" s="19" t="s">
        <v>3447</v>
      </c>
      <c r="G441" s="20" t="s">
        <v>4259</v>
      </c>
      <c r="H441" s="19" t="s">
        <v>3625</v>
      </c>
      <c r="I441" s="19" t="s">
        <v>3432</v>
      </c>
      <c r="J441" s="20" t="s">
        <v>4257</v>
      </c>
    </row>
    <row r="442" customFormat="1" ht="35.1" customHeight="1" spans="1:10">
      <c r="A442" s="18" t="s">
        <v>4257</v>
      </c>
      <c r="B442" s="19" t="s">
        <v>4258</v>
      </c>
      <c r="C442" s="19" t="s">
        <v>3427</v>
      </c>
      <c r="D442" s="19" t="s">
        <v>3428</v>
      </c>
      <c r="E442" s="20" t="s">
        <v>4260</v>
      </c>
      <c r="F442" s="19" t="s">
        <v>3447</v>
      </c>
      <c r="G442" s="20" t="s">
        <v>3849</v>
      </c>
      <c r="H442" s="19" t="s">
        <v>3503</v>
      </c>
      <c r="I442" s="19" t="s">
        <v>3432</v>
      </c>
      <c r="J442" s="20" t="s">
        <v>4261</v>
      </c>
    </row>
    <row r="443" customFormat="1" ht="35.1" customHeight="1" spans="1:10">
      <c r="A443" s="18" t="s">
        <v>4257</v>
      </c>
      <c r="B443" s="19" t="s">
        <v>4258</v>
      </c>
      <c r="C443" s="19" t="s">
        <v>3434</v>
      </c>
      <c r="D443" s="19" t="s">
        <v>3451</v>
      </c>
      <c r="E443" s="20" t="s">
        <v>4262</v>
      </c>
      <c r="F443" s="19" t="s">
        <v>3447</v>
      </c>
      <c r="G443" s="20" t="s">
        <v>4259</v>
      </c>
      <c r="H443" s="19" t="s">
        <v>3625</v>
      </c>
      <c r="I443" s="19" t="s">
        <v>3432</v>
      </c>
      <c r="J443" s="20" t="s">
        <v>4257</v>
      </c>
    </row>
    <row r="444" customFormat="1" ht="35.1" customHeight="1" spans="1:10">
      <c r="A444" s="18" t="s">
        <v>4257</v>
      </c>
      <c r="B444" s="19" t="s">
        <v>4258</v>
      </c>
      <c r="C444" s="19" t="s">
        <v>3439</v>
      </c>
      <c r="D444" s="19" t="s">
        <v>3440</v>
      </c>
      <c r="E444" s="20" t="s">
        <v>3530</v>
      </c>
      <c r="F444" s="19" t="s">
        <v>3447</v>
      </c>
      <c r="G444" s="20" t="s">
        <v>3513</v>
      </c>
      <c r="H444" s="19" t="s">
        <v>3431</v>
      </c>
      <c r="I444" s="19" t="s">
        <v>3432</v>
      </c>
      <c r="J444" s="20" t="s">
        <v>4257</v>
      </c>
    </row>
    <row r="445" customFormat="1" ht="35.1" customHeight="1" spans="1:10">
      <c r="A445" s="18" t="s">
        <v>4263</v>
      </c>
      <c r="B445" s="22"/>
      <c r="C445" s="22"/>
      <c r="D445" s="22"/>
      <c r="E445" s="23"/>
      <c r="F445" s="22"/>
      <c r="G445" s="23"/>
      <c r="H445" s="22"/>
      <c r="I445" s="22"/>
      <c r="J445" s="23"/>
    </row>
    <row r="446" customFormat="1" ht="35.1" customHeight="1" spans="1:10">
      <c r="A446" s="18" t="s">
        <v>4264</v>
      </c>
      <c r="B446" s="19" t="s">
        <v>4265</v>
      </c>
      <c r="C446" s="19" t="s">
        <v>3427</v>
      </c>
      <c r="D446" s="19" t="s">
        <v>3428</v>
      </c>
      <c r="E446" s="20" t="s">
        <v>4266</v>
      </c>
      <c r="F446" s="19" t="s">
        <v>4267</v>
      </c>
      <c r="G446" s="20" t="s">
        <v>4268</v>
      </c>
      <c r="H446" s="19" t="s">
        <v>3516</v>
      </c>
      <c r="I446" s="19" t="s">
        <v>3432</v>
      </c>
      <c r="J446" s="20" t="s">
        <v>4269</v>
      </c>
    </row>
    <row r="447" customFormat="1" ht="35.1" customHeight="1" spans="1:10">
      <c r="A447" s="18" t="s">
        <v>4264</v>
      </c>
      <c r="B447" s="19" t="s">
        <v>4265</v>
      </c>
      <c r="C447" s="19" t="s">
        <v>3434</v>
      </c>
      <c r="D447" s="19" t="s">
        <v>3435</v>
      </c>
      <c r="E447" s="20" t="s">
        <v>4270</v>
      </c>
      <c r="F447" s="19" t="s">
        <v>3501</v>
      </c>
      <c r="G447" s="20" t="s">
        <v>3430</v>
      </c>
      <c r="H447" s="19" t="s">
        <v>3431</v>
      </c>
      <c r="I447" s="19" t="s">
        <v>3432</v>
      </c>
      <c r="J447" s="20" t="s">
        <v>4269</v>
      </c>
    </row>
    <row r="448" customFormat="1" ht="35.1" customHeight="1" spans="1:10">
      <c r="A448" s="18" t="s">
        <v>4264</v>
      </c>
      <c r="B448" s="19" t="s">
        <v>4265</v>
      </c>
      <c r="C448" s="19" t="s">
        <v>3439</v>
      </c>
      <c r="D448" s="19" t="s">
        <v>3440</v>
      </c>
      <c r="E448" s="20" t="s">
        <v>4066</v>
      </c>
      <c r="F448" s="19" t="s">
        <v>3501</v>
      </c>
      <c r="G448" s="20" t="s">
        <v>3430</v>
      </c>
      <c r="H448" s="19" t="s">
        <v>3431</v>
      </c>
      <c r="I448" s="19" t="s">
        <v>3432</v>
      </c>
      <c r="J448" s="20" t="s">
        <v>4269</v>
      </c>
    </row>
    <row r="449" customFormat="1" ht="35.1" customHeight="1" spans="1:10">
      <c r="A449" s="18" t="s">
        <v>4271</v>
      </c>
      <c r="B449" s="19" t="s">
        <v>4272</v>
      </c>
      <c r="C449" s="19" t="s">
        <v>3427</v>
      </c>
      <c r="D449" s="19" t="s">
        <v>3428</v>
      </c>
      <c r="E449" s="20" t="s">
        <v>4266</v>
      </c>
      <c r="F449" s="19" t="s">
        <v>4267</v>
      </c>
      <c r="G449" s="20" t="s">
        <v>4268</v>
      </c>
      <c r="H449" s="19" t="s">
        <v>3516</v>
      </c>
      <c r="I449" s="19" t="s">
        <v>3432</v>
      </c>
      <c r="J449" s="20" t="s">
        <v>4269</v>
      </c>
    </row>
    <row r="450" customFormat="1" ht="35.1" customHeight="1" spans="1:10">
      <c r="A450" s="18" t="s">
        <v>4271</v>
      </c>
      <c r="B450" s="19" t="s">
        <v>4272</v>
      </c>
      <c r="C450" s="19" t="s">
        <v>3434</v>
      </c>
      <c r="D450" s="19" t="s">
        <v>3435</v>
      </c>
      <c r="E450" s="20" t="s">
        <v>4273</v>
      </c>
      <c r="F450" s="19" t="s">
        <v>3501</v>
      </c>
      <c r="G450" s="20" t="s">
        <v>3430</v>
      </c>
      <c r="H450" s="19" t="s">
        <v>3431</v>
      </c>
      <c r="I450" s="19" t="s">
        <v>3432</v>
      </c>
      <c r="J450" s="20" t="s">
        <v>4269</v>
      </c>
    </row>
    <row r="451" customFormat="1" ht="35.1" customHeight="1" spans="1:10">
      <c r="A451" s="18" t="s">
        <v>4271</v>
      </c>
      <c r="B451" s="19" t="s">
        <v>4272</v>
      </c>
      <c r="C451" s="19" t="s">
        <v>3439</v>
      </c>
      <c r="D451" s="19" t="s">
        <v>3440</v>
      </c>
      <c r="E451" s="20" t="s">
        <v>3456</v>
      </c>
      <c r="F451" s="19" t="s">
        <v>3501</v>
      </c>
      <c r="G451" s="20" t="s">
        <v>3430</v>
      </c>
      <c r="H451" s="19" t="s">
        <v>3431</v>
      </c>
      <c r="I451" s="19" t="s">
        <v>3432</v>
      </c>
      <c r="J451" s="20" t="s">
        <v>4269</v>
      </c>
    </row>
    <row r="452" customFormat="1" ht="35.1" customHeight="1" spans="1:10">
      <c r="A452" s="18" t="s">
        <v>4274</v>
      </c>
      <c r="B452" s="19" t="s">
        <v>4275</v>
      </c>
      <c r="C452" s="19" t="s">
        <v>3427</v>
      </c>
      <c r="D452" s="19" t="s">
        <v>3428</v>
      </c>
      <c r="E452" s="20" t="s">
        <v>4276</v>
      </c>
      <c r="F452" s="19" t="s">
        <v>3501</v>
      </c>
      <c r="G452" s="20" t="s">
        <v>4277</v>
      </c>
      <c r="H452" s="19" t="s">
        <v>3536</v>
      </c>
      <c r="I452" s="19" t="s">
        <v>3437</v>
      </c>
      <c r="J452" s="20" t="s">
        <v>4276</v>
      </c>
    </row>
    <row r="453" customFormat="1" ht="35.1" customHeight="1" spans="1:10">
      <c r="A453" s="18" t="s">
        <v>4274</v>
      </c>
      <c r="B453" s="19" t="s">
        <v>4275</v>
      </c>
      <c r="C453" s="19" t="s">
        <v>3427</v>
      </c>
      <c r="D453" s="19" t="s">
        <v>3428</v>
      </c>
      <c r="E453" s="20" t="s">
        <v>4278</v>
      </c>
      <c r="F453" s="19" t="s">
        <v>3501</v>
      </c>
      <c r="G453" s="20" t="s">
        <v>4279</v>
      </c>
      <c r="H453" s="19" t="s">
        <v>4280</v>
      </c>
      <c r="I453" s="19" t="s">
        <v>3432</v>
      </c>
      <c r="J453" s="20" t="s">
        <v>4278</v>
      </c>
    </row>
    <row r="454" customFormat="1" ht="35.1" customHeight="1" spans="1:10">
      <c r="A454" s="18" t="s">
        <v>4274</v>
      </c>
      <c r="B454" s="19" t="s">
        <v>4275</v>
      </c>
      <c r="C454" s="19" t="s">
        <v>3427</v>
      </c>
      <c r="D454" s="19" t="s">
        <v>3428</v>
      </c>
      <c r="E454" s="20" t="s">
        <v>4281</v>
      </c>
      <c r="F454" s="19" t="s">
        <v>3501</v>
      </c>
      <c r="G454" s="20" t="s">
        <v>3513</v>
      </c>
      <c r="H454" s="19" t="s">
        <v>3431</v>
      </c>
      <c r="I454" s="19" t="s">
        <v>3432</v>
      </c>
      <c r="J454" s="20" t="s">
        <v>4281</v>
      </c>
    </row>
    <row r="455" customFormat="1" ht="35.1" customHeight="1" spans="1:10">
      <c r="A455" s="18" t="s">
        <v>4274</v>
      </c>
      <c r="B455" s="19" t="s">
        <v>4275</v>
      </c>
      <c r="C455" s="19" t="s">
        <v>3427</v>
      </c>
      <c r="D455" s="19" t="s">
        <v>3428</v>
      </c>
      <c r="E455" s="20" t="s">
        <v>4282</v>
      </c>
      <c r="F455" s="19" t="s">
        <v>3501</v>
      </c>
      <c r="G455" s="20" t="s">
        <v>3430</v>
      </c>
      <c r="H455" s="19" t="s">
        <v>3431</v>
      </c>
      <c r="I455" s="19" t="s">
        <v>3432</v>
      </c>
      <c r="J455" s="20" t="s">
        <v>4282</v>
      </c>
    </row>
    <row r="456" customFormat="1" ht="35.1" customHeight="1" spans="1:10">
      <c r="A456" s="18" t="s">
        <v>4274</v>
      </c>
      <c r="B456" s="19" t="s">
        <v>4275</v>
      </c>
      <c r="C456" s="19" t="s">
        <v>3427</v>
      </c>
      <c r="D456" s="19" t="s">
        <v>3470</v>
      </c>
      <c r="E456" s="20" t="s">
        <v>4283</v>
      </c>
      <c r="F456" s="19" t="s">
        <v>3509</v>
      </c>
      <c r="G456" s="20" t="s">
        <v>4284</v>
      </c>
      <c r="H456" s="19" t="s">
        <v>3516</v>
      </c>
      <c r="I456" s="19" t="s">
        <v>3437</v>
      </c>
      <c r="J456" s="20" t="s">
        <v>4283</v>
      </c>
    </row>
    <row r="457" customFormat="1" ht="35.1" customHeight="1" spans="1:10">
      <c r="A457" s="18" t="s">
        <v>4274</v>
      </c>
      <c r="B457" s="19" t="s">
        <v>4275</v>
      </c>
      <c r="C457" s="19" t="s">
        <v>3427</v>
      </c>
      <c r="D457" s="19" t="s">
        <v>3470</v>
      </c>
      <c r="E457" s="20" t="s">
        <v>4285</v>
      </c>
      <c r="F457" s="19" t="s">
        <v>3501</v>
      </c>
      <c r="G457" s="20" t="s">
        <v>3513</v>
      </c>
      <c r="H457" s="19" t="s">
        <v>3431</v>
      </c>
      <c r="I457" s="19" t="s">
        <v>3432</v>
      </c>
      <c r="J457" s="20" t="s">
        <v>4285</v>
      </c>
    </row>
    <row r="458" customFormat="1" ht="35.1" customHeight="1" spans="1:10">
      <c r="A458" s="18" t="s">
        <v>4274</v>
      </c>
      <c r="B458" s="19" t="s">
        <v>4275</v>
      </c>
      <c r="C458" s="19" t="s">
        <v>3427</v>
      </c>
      <c r="D458" s="19" t="s">
        <v>3480</v>
      </c>
      <c r="E458" s="20" t="s">
        <v>4286</v>
      </c>
      <c r="F458" s="19" t="s">
        <v>3501</v>
      </c>
      <c r="G458" s="20" t="s">
        <v>3551</v>
      </c>
      <c r="H458" s="19" t="s">
        <v>3431</v>
      </c>
      <c r="I458" s="19" t="s">
        <v>3432</v>
      </c>
      <c r="J458" s="20" t="s">
        <v>4286</v>
      </c>
    </row>
    <row r="459" customFormat="1" ht="35.1" customHeight="1" spans="1:10">
      <c r="A459" s="18" t="s">
        <v>4274</v>
      </c>
      <c r="B459" s="19" t="s">
        <v>4275</v>
      </c>
      <c r="C459" s="19" t="s">
        <v>3427</v>
      </c>
      <c r="D459" s="19" t="s">
        <v>3480</v>
      </c>
      <c r="E459" s="20" t="s">
        <v>4287</v>
      </c>
      <c r="F459" s="19" t="s">
        <v>3509</v>
      </c>
      <c r="G459" s="20" t="s">
        <v>3472</v>
      </c>
      <c r="H459" s="19" t="s">
        <v>3431</v>
      </c>
      <c r="I459" s="19" t="s">
        <v>3432</v>
      </c>
      <c r="J459" s="20" t="s">
        <v>4287</v>
      </c>
    </row>
    <row r="460" customFormat="1" ht="35.1" customHeight="1" spans="1:10">
      <c r="A460" s="18" t="s">
        <v>4274</v>
      </c>
      <c r="B460" s="19" t="s">
        <v>4275</v>
      </c>
      <c r="C460" s="19" t="s">
        <v>3427</v>
      </c>
      <c r="D460" s="19" t="s">
        <v>3480</v>
      </c>
      <c r="E460" s="20" t="s">
        <v>4288</v>
      </c>
      <c r="F460" s="19" t="s">
        <v>3509</v>
      </c>
      <c r="G460" s="20" t="s">
        <v>3472</v>
      </c>
      <c r="H460" s="19" t="s">
        <v>3431</v>
      </c>
      <c r="I460" s="19" t="s">
        <v>3432</v>
      </c>
      <c r="J460" s="20" t="s">
        <v>4288</v>
      </c>
    </row>
    <row r="461" customFormat="1" ht="35.1" customHeight="1" spans="1:10">
      <c r="A461" s="18" t="s">
        <v>4274</v>
      </c>
      <c r="B461" s="19" t="s">
        <v>4275</v>
      </c>
      <c r="C461" s="19" t="s">
        <v>3427</v>
      </c>
      <c r="D461" s="19" t="s">
        <v>3480</v>
      </c>
      <c r="E461" s="20" t="s">
        <v>4289</v>
      </c>
      <c r="F461" s="19" t="s">
        <v>3509</v>
      </c>
      <c r="G461" s="20" t="s">
        <v>4290</v>
      </c>
      <c r="H461" s="19" t="s">
        <v>3951</v>
      </c>
      <c r="I461" s="19" t="s">
        <v>3432</v>
      </c>
      <c r="J461" s="20" t="s">
        <v>4289</v>
      </c>
    </row>
    <row r="462" customFormat="1" ht="35.1" customHeight="1" spans="1:10">
      <c r="A462" s="18" t="s">
        <v>4274</v>
      </c>
      <c r="B462" s="19" t="s">
        <v>4275</v>
      </c>
      <c r="C462" s="19" t="s">
        <v>3427</v>
      </c>
      <c r="D462" s="19" t="s">
        <v>3561</v>
      </c>
      <c r="E462" s="20" t="s">
        <v>4291</v>
      </c>
      <c r="F462" s="19" t="s">
        <v>3509</v>
      </c>
      <c r="G462" s="20" t="s">
        <v>3830</v>
      </c>
      <c r="H462" s="19" t="s">
        <v>3516</v>
      </c>
      <c r="I462" s="19" t="s">
        <v>3432</v>
      </c>
      <c r="J462" s="20" t="s">
        <v>4291</v>
      </c>
    </row>
    <row r="463" customFormat="1" ht="35.1" customHeight="1" spans="1:10">
      <c r="A463" s="18" t="s">
        <v>4274</v>
      </c>
      <c r="B463" s="19" t="s">
        <v>4275</v>
      </c>
      <c r="C463" s="19" t="s">
        <v>3427</v>
      </c>
      <c r="D463" s="19" t="s">
        <v>3561</v>
      </c>
      <c r="E463" s="20" t="s">
        <v>4292</v>
      </c>
      <c r="F463" s="19" t="s">
        <v>3509</v>
      </c>
      <c r="G463" s="20" t="s">
        <v>4293</v>
      </c>
      <c r="H463" s="19" t="s">
        <v>3516</v>
      </c>
      <c r="I463" s="19" t="s">
        <v>3432</v>
      </c>
      <c r="J463" s="20" t="s">
        <v>4292</v>
      </c>
    </row>
    <row r="464" customFormat="1" ht="35.1" customHeight="1" spans="1:10">
      <c r="A464" s="18" t="s">
        <v>4274</v>
      </c>
      <c r="B464" s="19" t="s">
        <v>4275</v>
      </c>
      <c r="C464" s="19" t="s">
        <v>3427</v>
      </c>
      <c r="D464" s="19" t="s">
        <v>3561</v>
      </c>
      <c r="E464" s="20" t="s">
        <v>4294</v>
      </c>
      <c r="F464" s="19" t="s">
        <v>3509</v>
      </c>
      <c r="G464" s="20" t="s">
        <v>4295</v>
      </c>
      <c r="H464" s="19" t="s">
        <v>3516</v>
      </c>
      <c r="I464" s="19" t="s">
        <v>3432</v>
      </c>
      <c r="J464" s="20" t="s">
        <v>4294</v>
      </c>
    </row>
    <row r="465" customFormat="1" ht="35.1" customHeight="1" spans="1:10">
      <c r="A465" s="18" t="s">
        <v>4274</v>
      </c>
      <c r="B465" s="19" t="s">
        <v>4275</v>
      </c>
      <c r="C465" s="19" t="s">
        <v>3427</v>
      </c>
      <c r="D465" s="19" t="s">
        <v>3561</v>
      </c>
      <c r="E465" s="20" t="s">
        <v>4296</v>
      </c>
      <c r="F465" s="19" t="s">
        <v>3509</v>
      </c>
      <c r="G465" s="20" t="s">
        <v>4297</v>
      </c>
      <c r="H465" s="19" t="s">
        <v>3516</v>
      </c>
      <c r="I465" s="19" t="s">
        <v>3432</v>
      </c>
      <c r="J465" s="20" t="s">
        <v>4296</v>
      </c>
    </row>
    <row r="466" customFormat="1" ht="35.1" customHeight="1" spans="1:10">
      <c r="A466" s="18" t="s">
        <v>4274</v>
      </c>
      <c r="B466" s="19" t="s">
        <v>4275</v>
      </c>
      <c r="C466" s="19" t="s">
        <v>3434</v>
      </c>
      <c r="D466" s="19" t="s">
        <v>3451</v>
      </c>
      <c r="E466" s="20" t="s">
        <v>4298</v>
      </c>
      <c r="F466" s="19" t="s">
        <v>3741</v>
      </c>
      <c r="G466" s="20" t="s">
        <v>4299</v>
      </c>
      <c r="H466" s="19" t="s">
        <v>4300</v>
      </c>
      <c r="I466" s="19" t="s">
        <v>3432</v>
      </c>
      <c r="J466" s="20" t="s">
        <v>4298</v>
      </c>
    </row>
    <row r="467" customFormat="1" ht="35.1" customHeight="1" spans="1:10">
      <c r="A467" s="18" t="s">
        <v>4274</v>
      </c>
      <c r="B467" s="19" t="s">
        <v>4275</v>
      </c>
      <c r="C467" s="19" t="s">
        <v>3434</v>
      </c>
      <c r="D467" s="19" t="s">
        <v>3451</v>
      </c>
      <c r="E467" s="20" t="s">
        <v>4301</v>
      </c>
      <c r="F467" s="19" t="s">
        <v>3741</v>
      </c>
      <c r="G467" s="20" t="s">
        <v>4302</v>
      </c>
      <c r="H467" s="19" t="s">
        <v>4300</v>
      </c>
      <c r="I467" s="19" t="s">
        <v>3432</v>
      </c>
      <c r="J467" s="20" t="s">
        <v>4301</v>
      </c>
    </row>
    <row r="468" customFormat="1" ht="35.1" customHeight="1" spans="1:10">
      <c r="A468" s="18" t="s">
        <v>4274</v>
      </c>
      <c r="B468" s="19" t="s">
        <v>4275</v>
      </c>
      <c r="C468" s="19" t="s">
        <v>3434</v>
      </c>
      <c r="D468" s="19" t="s">
        <v>3451</v>
      </c>
      <c r="E468" s="20" t="s">
        <v>4303</v>
      </c>
      <c r="F468" s="19" t="s">
        <v>3741</v>
      </c>
      <c r="G468" s="20" t="s">
        <v>4304</v>
      </c>
      <c r="H468" s="19" t="s">
        <v>3516</v>
      </c>
      <c r="I468" s="19" t="s">
        <v>3432</v>
      </c>
      <c r="J468" s="20" t="s">
        <v>4303</v>
      </c>
    </row>
    <row r="469" customFormat="1" ht="35.1" customHeight="1" spans="1:10">
      <c r="A469" s="18" t="s">
        <v>4274</v>
      </c>
      <c r="B469" s="19" t="s">
        <v>4275</v>
      </c>
      <c r="C469" s="19" t="s">
        <v>3434</v>
      </c>
      <c r="D469" s="19" t="s">
        <v>3435</v>
      </c>
      <c r="E469" s="20" t="s">
        <v>4305</v>
      </c>
      <c r="F469" s="19" t="s">
        <v>3509</v>
      </c>
      <c r="G469" s="20" t="s">
        <v>3902</v>
      </c>
      <c r="H469" s="19" t="s">
        <v>3431</v>
      </c>
      <c r="I469" s="19" t="s">
        <v>3432</v>
      </c>
      <c r="J469" s="20" t="s">
        <v>4305</v>
      </c>
    </row>
    <row r="470" customFormat="1" ht="35.1" customHeight="1" spans="1:10">
      <c r="A470" s="18" t="s">
        <v>4274</v>
      </c>
      <c r="B470" s="19" t="s">
        <v>4275</v>
      </c>
      <c r="C470" s="19" t="s">
        <v>3434</v>
      </c>
      <c r="D470" s="19" t="s">
        <v>3435</v>
      </c>
      <c r="E470" s="20" t="s">
        <v>3553</v>
      </c>
      <c r="F470" s="19" t="s">
        <v>3447</v>
      </c>
      <c r="G470" s="20" t="s">
        <v>3502</v>
      </c>
      <c r="H470" s="19" t="s">
        <v>4306</v>
      </c>
      <c r="I470" s="19" t="s">
        <v>3432</v>
      </c>
      <c r="J470" s="20" t="s">
        <v>3553</v>
      </c>
    </row>
    <row r="471" customFormat="1" ht="35.1" customHeight="1" spans="1:10">
      <c r="A471" s="18" t="s">
        <v>4274</v>
      </c>
      <c r="B471" s="19" t="s">
        <v>4275</v>
      </c>
      <c r="C471" s="19" t="s">
        <v>3434</v>
      </c>
      <c r="D471" s="19" t="s">
        <v>3579</v>
      </c>
      <c r="E471" s="20" t="s">
        <v>4307</v>
      </c>
      <c r="F471" s="19" t="s">
        <v>3501</v>
      </c>
      <c r="G471" s="20" t="s">
        <v>4308</v>
      </c>
      <c r="H471" s="19" t="s">
        <v>3431</v>
      </c>
      <c r="I471" s="19" t="s">
        <v>3432</v>
      </c>
      <c r="J471" s="20" t="s">
        <v>4307</v>
      </c>
    </row>
    <row r="472" customFormat="1" ht="35.1" customHeight="1" spans="1:10">
      <c r="A472" s="18" t="s">
        <v>4274</v>
      </c>
      <c r="B472" s="19" t="s">
        <v>4275</v>
      </c>
      <c r="C472" s="19" t="s">
        <v>3434</v>
      </c>
      <c r="D472" s="19" t="s">
        <v>3579</v>
      </c>
      <c r="E472" s="20" t="s">
        <v>4309</v>
      </c>
      <c r="F472" s="19" t="s">
        <v>3501</v>
      </c>
      <c r="G472" s="20" t="s">
        <v>3430</v>
      </c>
      <c r="H472" s="19" t="s">
        <v>3431</v>
      </c>
      <c r="I472" s="19" t="s">
        <v>3432</v>
      </c>
      <c r="J472" s="20" t="s">
        <v>4309</v>
      </c>
    </row>
    <row r="473" customFormat="1" ht="35.1" customHeight="1" spans="1:10">
      <c r="A473" s="18" t="s">
        <v>4274</v>
      </c>
      <c r="B473" s="19" t="s">
        <v>4275</v>
      </c>
      <c r="C473" s="19" t="s">
        <v>3434</v>
      </c>
      <c r="D473" s="19" t="s">
        <v>3579</v>
      </c>
      <c r="E473" s="20" t="s">
        <v>4310</v>
      </c>
      <c r="F473" s="19" t="s">
        <v>3447</v>
      </c>
      <c r="G473" s="20" t="s">
        <v>3830</v>
      </c>
      <c r="H473" s="19" t="s">
        <v>3431</v>
      </c>
      <c r="I473" s="19" t="s">
        <v>3432</v>
      </c>
      <c r="J473" s="20" t="s">
        <v>4310</v>
      </c>
    </row>
    <row r="474" customFormat="1" ht="35.1" customHeight="1" spans="1:10">
      <c r="A474" s="18" t="s">
        <v>4274</v>
      </c>
      <c r="B474" s="19" t="s">
        <v>4275</v>
      </c>
      <c r="C474" s="19" t="s">
        <v>3439</v>
      </c>
      <c r="D474" s="19" t="s">
        <v>3440</v>
      </c>
      <c r="E474" s="20" t="s">
        <v>4066</v>
      </c>
      <c r="F474" s="19" t="s">
        <v>3501</v>
      </c>
      <c r="G474" s="20" t="s">
        <v>3430</v>
      </c>
      <c r="H474" s="19" t="s">
        <v>3431</v>
      </c>
      <c r="I474" s="19" t="s">
        <v>3432</v>
      </c>
      <c r="J474" s="20" t="s">
        <v>4066</v>
      </c>
    </row>
    <row r="475" customFormat="1" ht="35.1" customHeight="1" spans="1:10">
      <c r="A475" s="18" t="s">
        <v>4274</v>
      </c>
      <c r="B475" s="19" t="s">
        <v>4275</v>
      </c>
      <c r="C475" s="19" t="s">
        <v>3439</v>
      </c>
      <c r="D475" s="19" t="s">
        <v>3440</v>
      </c>
      <c r="E475" s="20" t="s">
        <v>3487</v>
      </c>
      <c r="F475" s="19" t="s">
        <v>3501</v>
      </c>
      <c r="G475" s="20" t="s">
        <v>3513</v>
      </c>
      <c r="H475" s="19" t="s">
        <v>3431</v>
      </c>
      <c r="I475" s="19" t="s">
        <v>3432</v>
      </c>
      <c r="J475" s="20" t="s">
        <v>3487</v>
      </c>
    </row>
    <row r="476" customFormat="1" ht="35.1" customHeight="1" spans="1:10">
      <c r="A476" s="18" t="s">
        <v>4311</v>
      </c>
      <c r="B476" s="19" t="s">
        <v>4312</v>
      </c>
      <c r="C476" s="19" t="s">
        <v>3427</v>
      </c>
      <c r="D476" s="19" t="s">
        <v>3428</v>
      </c>
      <c r="E476" s="20" t="s">
        <v>4313</v>
      </c>
      <c r="F476" s="19" t="s">
        <v>3501</v>
      </c>
      <c r="G476" s="20" t="s">
        <v>4259</v>
      </c>
      <c r="H476" s="19" t="s">
        <v>3449</v>
      </c>
      <c r="I476" s="19" t="s">
        <v>3432</v>
      </c>
      <c r="J476" s="20" t="s">
        <v>4313</v>
      </c>
    </row>
    <row r="477" customFormat="1" ht="35.1" customHeight="1" spans="1:10">
      <c r="A477" s="18" t="s">
        <v>4311</v>
      </c>
      <c r="B477" s="19" t="s">
        <v>4312</v>
      </c>
      <c r="C477" s="19" t="s">
        <v>3427</v>
      </c>
      <c r="D477" s="19" t="s">
        <v>3470</v>
      </c>
      <c r="E477" s="20" t="s">
        <v>4314</v>
      </c>
      <c r="F477" s="19" t="s">
        <v>3501</v>
      </c>
      <c r="G477" s="20" t="s">
        <v>3430</v>
      </c>
      <c r="H477" s="19" t="s">
        <v>3431</v>
      </c>
      <c r="I477" s="19" t="s">
        <v>3432</v>
      </c>
      <c r="J477" s="20" t="s">
        <v>4314</v>
      </c>
    </row>
    <row r="478" customFormat="1" ht="35.1" customHeight="1" spans="1:10">
      <c r="A478" s="18" t="s">
        <v>4311</v>
      </c>
      <c r="B478" s="19" t="s">
        <v>4312</v>
      </c>
      <c r="C478" s="19" t="s">
        <v>3427</v>
      </c>
      <c r="D478" s="19" t="s">
        <v>3480</v>
      </c>
      <c r="E478" s="20" t="s">
        <v>4315</v>
      </c>
      <c r="F478" s="19" t="s">
        <v>3501</v>
      </c>
      <c r="G478" s="20" t="s">
        <v>3430</v>
      </c>
      <c r="H478" s="19" t="s">
        <v>3431</v>
      </c>
      <c r="I478" s="19" t="s">
        <v>3432</v>
      </c>
      <c r="J478" s="20" t="s">
        <v>4315</v>
      </c>
    </row>
    <row r="479" customFormat="1" ht="35.1" customHeight="1" spans="1:10">
      <c r="A479" s="18" t="s">
        <v>4311</v>
      </c>
      <c r="B479" s="19" t="s">
        <v>4312</v>
      </c>
      <c r="C479" s="19" t="s">
        <v>3427</v>
      </c>
      <c r="D479" s="19" t="s">
        <v>3561</v>
      </c>
      <c r="E479" s="20" t="s">
        <v>4316</v>
      </c>
      <c r="F479" s="19" t="s">
        <v>3741</v>
      </c>
      <c r="G479" s="20" t="s">
        <v>3725</v>
      </c>
      <c r="H479" s="19" t="s">
        <v>3625</v>
      </c>
      <c r="I479" s="19" t="s">
        <v>3432</v>
      </c>
      <c r="J479" s="20" t="s">
        <v>4316</v>
      </c>
    </row>
    <row r="480" customFormat="1" ht="35.1" customHeight="1" spans="1:10">
      <c r="A480" s="18" t="s">
        <v>4311</v>
      </c>
      <c r="B480" s="19" t="s">
        <v>4312</v>
      </c>
      <c r="C480" s="19" t="s">
        <v>3434</v>
      </c>
      <c r="D480" s="19" t="s">
        <v>3451</v>
      </c>
      <c r="E480" s="20" t="s">
        <v>4317</v>
      </c>
      <c r="F480" s="19" t="s">
        <v>3501</v>
      </c>
      <c r="G480" s="20" t="s">
        <v>4318</v>
      </c>
      <c r="H480" s="19" t="s">
        <v>4319</v>
      </c>
      <c r="I480" s="19" t="s">
        <v>3437</v>
      </c>
      <c r="J480" s="20" t="s">
        <v>4317</v>
      </c>
    </row>
    <row r="481" customFormat="1" ht="35.1" customHeight="1" spans="1:10">
      <c r="A481" s="18" t="s">
        <v>4311</v>
      </c>
      <c r="B481" s="19" t="s">
        <v>4312</v>
      </c>
      <c r="C481" s="19" t="s">
        <v>3434</v>
      </c>
      <c r="D481" s="19" t="s">
        <v>3435</v>
      </c>
      <c r="E481" s="20" t="s">
        <v>4320</v>
      </c>
      <c r="F481" s="19" t="s">
        <v>3501</v>
      </c>
      <c r="G481" s="20" t="s">
        <v>4321</v>
      </c>
      <c r="H481" s="19" t="s">
        <v>3449</v>
      </c>
      <c r="I481" s="19" t="s">
        <v>3432</v>
      </c>
      <c r="J481" s="20" t="s">
        <v>4320</v>
      </c>
    </row>
    <row r="482" customFormat="1" ht="35.1" customHeight="1" spans="1:10">
      <c r="A482" s="18" t="s">
        <v>4311</v>
      </c>
      <c r="B482" s="19" t="s">
        <v>4312</v>
      </c>
      <c r="C482" s="19" t="s">
        <v>3439</v>
      </c>
      <c r="D482" s="19" t="s">
        <v>3440</v>
      </c>
      <c r="E482" s="20" t="s">
        <v>4322</v>
      </c>
      <c r="F482" s="19" t="s">
        <v>3501</v>
      </c>
      <c r="G482" s="20" t="s">
        <v>3430</v>
      </c>
      <c r="H482" s="19" t="s">
        <v>3431</v>
      </c>
      <c r="I482" s="19" t="s">
        <v>3432</v>
      </c>
      <c r="J482" s="20" t="s">
        <v>4322</v>
      </c>
    </row>
    <row r="483" customFormat="1" ht="35.1" customHeight="1" spans="1:10">
      <c r="A483" s="18" t="s">
        <v>4323</v>
      </c>
      <c r="B483" s="19" t="s">
        <v>4324</v>
      </c>
      <c r="C483" s="19" t="s">
        <v>3427</v>
      </c>
      <c r="D483" s="19" t="s">
        <v>3428</v>
      </c>
      <c r="E483" s="20" t="s">
        <v>4325</v>
      </c>
      <c r="F483" s="19" t="s">
        <v>3447</v>
      </c>
      <c r="G483" s="20" t="s">
        <v>3502</v>
      </c>
      <c r="H483" s="19" t="s">
        <v>3503</v>
      </c>
      <c r="I483" s="19" t="s">
        <v>3432</v>
      </c>
      <c r="J483" s="20" t="s">
        <v>4326</v>
      </c>
    </row>
    <row r="484" customFormat="1" ht="35.1" customHeight="1" spans="1:10">
      <c r="A484" s="18" t="s">
        <v>4323</v>
      </c>
      <c r="B484" s="19" t="s">
        <v>4324</v>
      </c>
      <c r="C484" s="19" t="s">
        <v>3427</v>
      </c>
      <c r="D484" s="19" t="s">
        <v>3428</v>
      </c>
      <c r="E484" s="20" t="s">
        <v>4327</v>
      </c>
      <c r="F484" s="19" t="s">
        <v>3447</v>
      </c>
      <c r="G484" s="20" t="s">
        <v>4328</v>
      </c>
      <c r="H484" s="19" t="s">
        <v>3503</v>
      </c>
      <c r="I484" s="19" t="s">
        <v>3432</v>
      </c>
      <c r="J484" s="20" t="s">
        <v>4329</v>
      </c>
    </row>
    <row r="485" customFormat="1" ht="35.1" customHeight="1" spans="1:10">
      <c r="A485" s="18" t="s">
        <v>4323</v>
      </c>
      <c r="B485" s="19" t="s">
        <v>4324</v>
      </c>
      <c r="C485" s="19" t="s">
        <v>3427</v>
      </c>
      <c r="D485" s="19" t="s">
        <v>3428</v>
      </c>
      <c r="E485" s="20" t="s">
        <v>4330</v>
      </c>
      <c r="F485" s="19" t="s">
        <v>3447</v>
      </c>
      <c r="G485" s="20" t="s">
        <v>3849</v>
      </c>
      <c r="H485" s="19" t="s">
        <v>3503</v>
      </c>
      <c r="I485" s="19" t="s">
        <v>3432</v>
      </c>
      <c r="J485" s="20" t="s">
        <v>4331</v>
      </c>
    </row>
    <row r="486" customFormat="1" ht="35.1" customHeight="1" spans="1:10">
      <c r="A486" s="18" t="s">
        <v>4323</v>
      </c>
      <c r="B486" s="19" t="s">
        <v>4324</v>
      </c>
      <c r="C486" s="19" t="s">
        <v>3434</v>
      </c>
      <c r="D486" s="19" t="s">
        <v>3451</v>
      </c>
      <c r="E486" s="20" t="s">
        <v>4332</v>
      </c>
      <c r="F486" s="19" t="s">
        <v>3447</v>
      </c>
      <c r="G486" s="20" t="s">
        <v>3725</v>
      </c>
      <c r="H486" s="19" t="s">
        <v>3673</v>
      </c>
      <c r="I486" s="19" t="s">
        <v>3432</v>
      </c>
      <c r="J486" s="20" t="s">
        <v>4333</v>
      </c>
    </row>
    <row r="487" customFormat="1" ht="35.1" customHeight="1" spans="1:10">
      <c r="A487" s="18" t="s">
        <v>4323</v>
      </c>
      <c r="B487" s="19" t="s">
        <v>4324</v>
      </c>
      <c r="C487" s="19" t="s">
        <v>3439</v>
      </c>
      <c r="D487" s="19" t="s">
        <v>3440</v>
      </c>
      <c r="E487" s="20" t="s">
        <v>4334</v>
      </c>
      <c r="F487" s="19" t="s">
        <v>3447</v>
      </c>
      <c r="G487" s="20" t="s">
        <v>3430</v>
      </c>
      <c r="H487" s="19" t="s">
        <v>3431</v>
      </c>
      <c r="I487" s="19" t="s">
        <v>3432</v>
      </c>
      <c r="J487" s="20" t="s">
        <v>4335</v>
      </c>
    </row>
    <row r="488" customFormat="1" ht="35.1" customHeight="1" spans="1:10">
      <c r="A488" s="18" t="s">
        <v>4336</v>
      </c>
      <c r="B488" s="22"/>
      <c r="C488" s="22"/>
      <c r="D488" s="22"/>
      <c r="E488" s="23"/>
      <c r="F488" s="22"/>
      <c r="G488" s="23"/>
      <c r="H488" s="22"/>
      <c r="I488" s="22"/>
      <c r="J488" s="23"/>
    </row>
    <row r="489" customFormat="1" ht="35.1" customHeight="1" spans="1:10">
      <c r="A489" s="18" t="s">
        <v>4337</v>
      </c>
      <c r="B489" s="19" t="s">
        <v>4338</v>
      </c>
      <c r="C489" s="19" t="s">
        <v>3427</v>
      </c>
      <c r="D489" s="19" t="s">
        <v>3428</v>
      </c>
      <c r="E489" s="20" t="s">
        <v>4339</v>
      </c>
      <c r="F489" s="19" t="s">
        <v>3447</v>
      </c>
      <c r="G489" s="20" t="s">
        <v>4340</v>
      </c>
      <c r="H489" s="19" t="s">
        <v>3454</v>
      </c>
      <c r="I489" s="19" t="s">
        <v>3432</v>
      </c>
      <c r="J489" s="20" t="s">
        <v>4341</v>
      </c>
    </row>
    <row r="490" customFormat="1" ht="35.1" customHeight="1" spans="1:10">
      <c r="A490" s="18" t="s">
        <v>4337</v>
      </c>
      <c r="B490" s="19" t="s">
        <v>4338</v>
      </c>
      <c r="C490" s="19" t="s">
        <v>3427</v>
      </c>
      <c r="D490" s="19" t="s">
        <v>3428</v>
      </c>
      <c r="E490" s="20" t="s">
        <v>4342</v>
      </c>
      <c r="F490" s="19" t="s">
        <v>3447</v>
      </c>
      <c r="G490" s="20" t="s">
        <v>3472</v>
      </c>
      <c r="H490" s="19" t="s">
        <v>3431</v>
      </c>
      <c r="I490" s="19" t="s">
        <v>3432</v>
      </c>
      <c r="J490" s="20" t="s">
        <v>4343</v>
      </c>
    </row>
    <row r="491" customFormat="1" ht="35.1" customHeight="1" spans="1:10">
      <c r="A491" s="18" t="s">
        <v>4337</v>
      </c>
      <c r="B491" s="19" t="s">
        <v>4338</v>
      </c>
      <c r="C491" s="19" t="s">
        <v>3427</v>
      </c>
      <c r="D491" s="19" t="s">
        <v>3428</v>
      </c>
      <c r="E491" s="20" t="s">
        <v>4344</v>
      </c>
      <c r="F491" s="19" t="s">
        <v>3447</v>
      </c>
      <c r="G491" s="20" t="s">
        <v>3631</v>
      </c>
      <c r="H491" s="19" t="s">
        <v>3503</v>
      </c>
      <c r="I491" s="19" t="s">
        <v>3432</v>
      </c>
      <c r="J491" s="20" t="s">
        <v>4345</v>
      </c>
    </row>
    <row r="492" customFormat="1" ht="35.1" customHeight="1" spans="1:10">
      <c r="A492" s="18" t="s">
        <v>4337</v>
      </c>
      <c r="B492" s="19" t="s">
        <v>4338</v>
      </c>
      <c r="C492" s="19" t="s">
        <v>3427</v>
      </c>
      <c r="D492" s="19" t="s">
        <v>3470</v>
      </c>
      <c r="E492" s="20" t="s">
        <v>3986</v>
      </c>
      <c r="F492" s="19" t="s">
        <v>3447</v>
      </c>
      <c r="G492" s="20" t="s">
        <v>3472</v>
      </c>
      <c r="H492" s="19" t="s">
        <v>3431</v>
      </c>
      <c r="I492" s="19" t="s">
        <v>3432</v>
      </c>
      <c r="J492" s="20" t="s">
        <v>4346</v>
      </c>
    </row>
    <row r="493" customFormat="1" ht="35.1" customHeight="1" spans="1:10">
      <c r="A493" s="18" t="s">
        <v>4337</v>
      </c>
      <c r="B493" s="19" t="s">
        <v>4338</v>
      </c>
      <c r="C493" s="19" t="s">
        <v>3427</v>
      </c>
      <c r="D493" s="19" t="s">
        <v>3480</v>
      </c>
      <c r="E493" s="20" t="s">
        <v>4347</v>
      </c>
      <c r="F493" s="19" t="s">
        <v>3447</v>
      </c>
      <c r="G493" s="20" t="s">
        <v>3472</v>
      </c>
      <c r="H493" s="19" t="s">
        <v>3431</v>
      </c>
      <c r="I493" s="19" t="s">
        <v>3432</v>
      </c>
      <c r="J493" s="20" t="s">
        <v>4348</v>
      </c>
    </row>
    <row r="494" customFormat="1" ht="35.1" customHeight="1" spans="1:10">
      <c r="A494" s="18" t="s">
        <v>4337</v>
      </c>
      <c r="B494" s="19" t="s">
        <v>4338</v>
      </c>
      <c r="C494" s="19" t="s">
        <v>3434</v>
      </c>
      <c r="D494" s="19" t="s">
        <v>3435</v>
      </c>
      <c r="E494" s="20" t="s">
        <v>4349</v>
      </c>
      <c r="F494" s="19" t="s">
        <v>3447</v>
      </c>
      <c r="G494" s="20" t="s">
        <v>3472</v>
      </c>
      <c r="H494" s="19" t="s">
        <v>3431</v>
      </c>
      <c r="I494" s="19" t="s">
        <v>3432</v>
      </c>
      <c r="J494" s="20" t="s">
        <v>4350</v>
      </c>
    </row>
    <row r="495" customFormat="1" ht="35.1" customHeight="1" spans="1:10">
      <c r="A495" s="18" t="s">
        <v>4337</v>
      </c>
      <c r="B495" s="19" t="s">
        <v>4338</v>
      </c>
      <c r="C495" s="19" t="s">
        <v>3439</v>
      </c>
      <c r="D495" s="19" t="s">
        <v>3440</v>
      </c>
      <c r="E495" s="20" t="s">
        <v>4351</v>
      </c>
      <c r="F495" s="19" t="s">
        <v>3447</v>
      </c>
      <c r="G495" s="20" t="s">
        <v>3559</v>
      </c>
      <c r="H495" s="19" t="s">
        <v>3431</v>
      </c>
      <c r="I495" s="19" t="s">
        <v>3432</v>
      </c>
      <c r="J495" s="20" t="s">
        <v>4352</v>
      </c>
    </row>
  </sheetData>
  <mergeCells count="1">
    <mergeCell ref="A2:J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opLeftCell="A6" workbookViewId="0">
      <selection activeCell="G7" sqref="G7"/>
    </sheetView>
  </sheetViews>
  <sheetFormatPr defaultColWidth="9" defaultRowHeight="14.4" outlineLevelCol="1"/>
  <cols>
    <col min="1" max="1" width="20.25" style="1" customWidth="1"/>
    <col min="2" max="2" width="64" style="1" customWidth="1"/>
    <col min="3" max="16384" width="9" style="1"/>
  </cols>
  <sheetData>
    <row r="1" ht="32.1" customHeight="1" spans="1:2">
      <c r="A1" s="2" t="s">
        <v>4353</v>
      </c>
      <c r="B1" s="2"/>
    </row>
    <row r="3" ht="39.95" customHeight="1" spans="1:2">
      <c r="A3" s="3" t="s">
        <v>4354</v>
      </c>
      <c r="B3" s="4" t="s">
        <v>4355</v>
      </c>
    </row>
    <row r="4" ht="202" customHeight="1" spans="1:2">
      <c r="A4" s="5" t="s">
        <v>2615</v>
      </c>
      <c r="B4" s="6" t="s">
        <v>4356</v>
      </c>
    </row>
    <row r="5" ht="116" customHeight="1" spans="1:2">
      <c r="A5" s="5" t="s">
        <v>4357</v>
      </c>
      <c r="B5" s="6" t="s">
        <v>4358</v>
      </c>
    </row>
    <row r="6" ht="353" customHeight="1" spans="1:2">
      <c r="A6" s="5" t="s">
        <v>4359</v>
      </c>
      <c r="B6" s="6" t="s">
        <v>4360</v>
      </c>
    </row>
    <row r="7" ht="175" customHeight="1" spans="1:2">
      <c r="A7" s="5" t="s">
        <v>4361</v>
      </c>
      <c r="B7" s="6" t="s">
        <v>4362</v>
      </c>
    </row>
    <row r="8" ht="255" customHeight="1" spans="1:2">
      <c r="A8" s="7" t="s">
        <v>4363</v>
      </c>
      <c r="B8" s="6" t="s">
        <v>4364</v>
      </c>
    </row>
    <row r="9" ht="315" customHeight="1" spans="1:2">
      <c r="A9" s="7" t="s">
        <v>4365</v>
      </c>
      <c r="B9" s="6" t="s">
        <v>4366</v>
      </c>
    </row>
    <row r="10" ht="67" customHeight="1" spans="1:2">
      <c r="A10" s="7"/>
      <c r="B10" s="8"/>
    </row>
    <row r="11" ht="138" customHeight="1" spans="1:2">
      <c r="A11" s="9" t="s">
        <v>4367</v>
      </c>
      <c r="B11" s="6" t="s">
        <v>4368</v>
      </c>
    </row>
    <row r="12" ht="118" customHeight="1" spans="1:2">
      <c r="A12" s="10" t="s">
        <v>4369</v>
      </c>
      <c r="B12" s="6" t="s">
        <v>4370</v>
      </c>
    </row>
    <row r="13" ht="158" customHeight="1" spans="1:2">
      <c r="A13" s="10" t="s">
        <v>4371</v>
      </c>
      <c r="B13" s="6" t="s">
        <v>4372</v>
      </c>
    </row>
  </sheetData>
  <mergeCells count="1">
    <mergeCell ref="A1:B1"/>
  </mergeCells>
  <conditionalFormatting sqref="A6">
    <cfRule type="expression" dxfId="1" priority="1" stopIfTrue="1">
      <formula>"len($A:$A)=3"</formula>
    </cfRule>
  </conditionalFormatting>
  <conditionalFormatting sqref="A4:A5 A7">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9"/>
  <sheetViews>
    <sheetView showGridLines="0" showZeros="0" view="pageBreakPreview" zoomScaleNormal="100" workbookViewId="0">
      <pane xSplit="1" ySplit="3" topLeftCell="B1340" activePane="bottomRight" state="frozen"/>
      <selection/>
      <selection pane="topRight"/>
      <selection pane="bottomLeft"/>
      <selection pane="bottomRight" activeCell="G1361" sqref="G1361"/>
    </sheetView>
  </sheetViews>
  <sheetFormatPr defaultColWidth="9" defaultRowHeight="15.6" outlineLevelCol="6"/>
  <cols>
    <col min="1" max="1" width="19.1296296296296" style="141" customWidth="1"/>
    <col min="2" max="2" width="50.6296296296296" style="141" customWidth="1"/>
    <col min="3" max="4" width="20.6296296296296" style="141" customWidth="1"/>
    <col min="5" max="5" width="20.6296296296296" style="313" customWidth="1"/>
    <col min="6" max="6" width="4" style="141" customWidth="1"/>
    <col min="7" max="16384" width="9" style="141"/>
  </cols>
  <sheetData>
    <row r="1" s="210" customFormat="1" ht="45" customHeight="1" spans="2:5">
      <c r="B1" s="415" t="s">
        <v>135</v>
      </c>
      <c r="C1" s="415"/>
      <c r="D1" s="415"/>
      <c r="E1" s="415"/>
    </row>
    <row r="2" s="210" customFormat="1" ht="20.1" customHeight="1" spans="1:5">
      <c r="A2" s="416"/>
      <c r="B2" s="417"/>
      <c r="C2" s="418"/>
      <c r="D2" s="419"/>
      <c r="E2" s="419" t="s">
        <v>2</v>
      </c>
    </row>
    <row r="3" s="142" customFormat="1" ht="45" customHeight="1" spans="1:7">
      <c r="A3" s="420" t="s">
        <v>3</v>
      </c>
      <c r="B3" s="421" t="s">
        <v>4</v>
      </c>
      <c r="C3" s="420" t="s">
        <v>130</v>
      </c>
      <c r="D3" s="420" t="s">
        <v>6</v>
      </c>
      <c r="E3" s="420" t="s">
        <v>131</v>
      </c>
      <c r="F3" s="392" t="s">
        <v>8</v>
      </c>
      <c r="G3" s="142" t="s">
        <v>136</v>
      </c>
    </row>
    <row r="4" ht="36" customHeight="1" spans="1:7">
      <c r="A4" s="422" t="s">
        <v>70</v>
      </c>
      <c r="B4" s="284" t="s">
        <v>71</v>
      </c>
      <c r="C4" s="293">
        <v>22651</v>
      </c>
      <c r="D4" s="293">
        <f>SUM(D5,D17,D26,D37,D48,D59,D70,D83,D92,D105,D115,D124,D135,D148,D155,D163,D169,D176,D183,D190,D197,D204,D212,D218,D224,D231,D246)</f>
        <v>24214</v>
      </c>
      <c r="E4" s="291">
        <f t="shared" ref="E4:E13" si="0">IF(C4&gt;0,D4/C4-1,IF(C4&lt;0,-(D4/C4-1),""))</f>
        <v>0.069</v>
      </c>
      <c r="F4" s="261" t="str">
        <f t="shared" ref="F4:F67" si="1">IF(LEN(A4)=3,"是",IF(B4&lt;&gt;"",IF(SUM(C4:D4)&lt;&gt;0,"是","否"),"是"))</f>
        <v>是</v>
      </c>
      <c r="G4" s="141" t="str">
        <f t="shared" ref="G4:G67" si="2">IF(LEN(A4)=3,"类",IF(LEN(A4)=5,"款","项"))</f>
        <v>类</v>
      </c>
    </row>
    <row r="5" ht="36" customHeight="1" spans="1:7">
      <c r="A5" s="422" t="s">
        <v>137</v>
      </c>
      <c r="B5" s="284" t="s">
        <v>138</v>
      </c>
      <c r="C5" s="293">
        <v>1150</v>
      </c>
      <c r="D5" s="293">
        <f>SUM(D6:D16)</f>
        <v>1145</v>
      </c>
      <c r="E5" s="291">
        <f t="shared" si="0"/>
        <v>-0.004</v>
      </c>
      <c r="F5" s="261" t="str">
        <f t="shared" si="1"/>
        <v>是</v>
      </c>
      <c r="G5" s="141" t="str">
        <f t="shared" si="2"/>
        <v>款</v>
      </c>
    </row>
    <row r="6" ht="36" customHeight="1" spans="1:7">
      <c r="A6" s="423" t="s">
        <v>139</v>
      </c>
      <c r="B6" s="288" t="s">
        <v>140</v>
      </c>
      <c r="C6" s="290">
        <v>905</v>
      </c>
      <c r="D6" s="290">
        <v>751</v>
      </c>
      <c r="E6" s="291">
        <f t="shared" si="0"/>
        <v>-0.17</v>
      </c>
      <c r="F6" s="261" t="str">
        <f t="shared" si="1"/>
        <v>是</v>
      </c>
      <c r="G6" s="141" t="str">
        <f t="shared" si="2"/>
        <v>项</v>
      </c>
    </row>
    <row r="7" ht="36" customHeight="1" spans="1:7">
      <c r="A7" s="423" t="s">
        <v>141</v>
      </c>
      <c r="B7" s="288" t="s">
        <v>142</v>
      </c>
      <c r="C7" s="290"/>
      <c r="D7" s="290"/>
      <c r="E7" s="291" t="str">
        <f t="shared" si="0"/>
        <v/>
      </c>
      <c r="F7" s="261" t="str">
        <f t="shared" si="1"/>
        <v>否</v>
      </c>
      <c r="G7" s="141" t="str">
        <f t="shared" si="2"/>
        <v>项</v>
      </c>
    </row>
    <row r="8" ht="36" customHeight="1" spans="1:7">
      <c r="A8" s="423" t="s">
        <v>143</v>
      </c>
      <c r="B8" s="288" t="s">
        <v>144</v>
      </c>
      <c r="C8" s="290"/>
      <c r="D8" s="290"/>
      <c r="E8" s="291" t="str">
        <f t="shared" si="0"/>
        <v/>
      </c>
      <c r="F8" s="261" t="str">
        <f t="shared" si="1"/>
        <v>否</v>
      </c>
      <c r="G8" s="141" t="str">
        <f t="shared" si="2"/>
        <v>项</v>
      </c>
    </row>
    <row r="9" ht="36" customHeight="1" spans="1:7">
      <c r="A9" s="423" t="s">
        <v>145</v>
      </c>
      <c r="B9" s="288" t="s">
        <v>146</v>
      </c>
      <c r="C9" s="290">
        <v>121</v>
      </c>
      <c r="D9" s="290">
        <v>202</v>
      </c>
      <c r="E9" s="291">
        <f t="shared" si="0"/>
        <v>0.669</v>
      </c>
      <c r="F9" s="261" t="str">
        <f t="shared" si="1"/>
        <v>是</v>
      </c>
      <c r="G9" s="141" t="str">
        <f t="shared" si="2"/>
        <v>项</v>
      </c>
    </row>
    <row r="10" ht="36" customHeight="1" spans="1:7">
      <c r="A10" s="423" t="s">
        <v>147</v>
      </c>
      <c r="B10" s="288" t="s">
        <v>148</v>
      </c>
      <c r="C10" s="290"/>
      <c r="D10" s="290"/>
      <c r="E10" s="291" t="str">
        <f t="shared" si="0"/>
        <v/>
      </c>
      <c r="F10" s="261" t="str">
        <f t="shared" si="1"/>
        <v>否</v>
      </c>
      <c r="G10" s="141" t="str">
        <f t="shared" si="2"/>
        <v>项</v>
      </c>
    </row>
    <row r="11" ht="36" customHeight="1" spans="1:7">
      <c r="A11" s="423" t="s">
        <v>149</v>
      </c>
      <c r="B11" s="288" t="s">
        <v>150</v>
      </c>
      <c r="C11" s="290"/>
      <c r="D11" s="290"/>
      <c r="E11" s="291" t="str">
        <f t="shared" si="0"/>
        <v/>
      </c>
      <c r="F11" s="261" t="str">
        <f t="shared" si="1"/>
        <v>否</v>
      </c>
      <c r="G11" s="141" t="str">
        <f t="shared" si="2"/>
        <v>项</v>
      </c>
    </row>
    <row r="12" ht="36" customHeight="1" spans="1:7">
      <c r="A12" s="423" t="s">
        <v>151</v>
      </c>
      <c r="B12" s="288" t="s">
        <v>152</v>
      </c>
      <c r="C12" s="290">
        <v>0</v>
      </c>
      <c r="D12" s="290">
        <v>0</v>
      </c>
      <c r="E12" s="291" t="str">
        <f t="shared" si="0"/>
        <v/>
      </c>
      <c r="F12" s="261" t="str">
        <f t="shared" si="1"/>
        <v>否</v>
      </c>
      <c r="G12" s="141" t="str">
        <f t="shared" si="2"/>
        <v>项</v>
      </c>
    </row>
    <row r="13" ht="36" customHeight="1" spans="1:7">
      <c r="A13" s="423" t="s">
        <v>153</v>
      </c>
      <c r="B13" s="288" t="s">
        <v>154</v>
      </c>
      <c r="C13" s="290">
        <v>124</v>
      </c>
      <c r="D13" s="290">
        <v>192</v>
      </c>
      <c r="E13" s="291">
        <f t="shared" si="0"/>
        <v>0.548</v>
      </c>
      <c r="F13" s="261" t="str">
        <f t="shared" si="1"/>
        <v>是</v>
      </c>
      <c r="G13" s="141" t="str">
        <f t="shared" si="2"/>
        <v>项</v>
      </c>
    </row>
    <row r="14" ht="36" customHeight="1" spans="1:7">
      <c r="A14" s="423" t="s">
        <v>155</v>
      </c>
      <c r="B14" s="288" t="s">
        <v>156</v>
      </c>
      <c r="C14" s="290"/>
      <c r="D14" s="290"/>
      <c r="E14" s="291" t="str">
        <f t="shared" ref="E14:E77" si="3">IF(C14&gt;0,D14/C14-1,IF(C14&lt;0,-(D14/C14-1),""))</f>
        <v/>
      </c>
      <c r="F14" s="261" t="str">
        <f t="shared" si="1"/>
        <v>否</v>
      </c>
      <c r="G14" s="141" t="str">
        <f t="shared" si="2"/>
        <v>项</v>
      </c>
    </row>
    <row r="15" ht="36" customHeight="1" spans="1:7">
      <c r="A15" s="423" t="s">
        <v>157</v>
      </c>
      <c r="B15" s="288" t="s">
        <v>158</v>
      </c>
      <c r="C15" s="290"/>
      <c r="D15" s="290"/>
      <c r="E15" s="291" t="str">
        <f t="shared" si="3"/>
        <v/>
      </c>
      <c r="F15" s="261" t="str">
        <f t="shared" si="1"/>
        <v>否</v>
      </c>
      <c r="G15" s="141" t="str">
        <f t="shared" si="2"/>
        <v>项</v>
      </c>
    </row>
    <row r="16" ht="36" customHeight="1" spans="1:7">
      <c r="A16" s="423" t="s">
        <v>159</v>
      </c>
      <c r="B16" s="288" t="s">
        <v>160</v>
      </c>
      <c r="C16" s="290"/>
      <c r="D16" s="290"/>
      <c r="E16" s="291" t="str">
        <f t="shared" si="3"/>
        <v/>
      </c>
      <c r="F16" s="261" t="str">
        <f t="shared" si="1"/>
        <v>否</v>
      </c>
      <c r="G16" s="141" t="str">
        <f t="shared" si="2"/>
        <v>项</v>
      </c>
    </row>
    <row r="17" ht="36" customHeight="1" spans="1:7">
      <c r="A17" s="422" t="s">
        <v>161</v>
      </c>
      <c r="B17" s="284" t="s">
        <v>162</v>
      </c>
      <c r="C17" s="293">
        <v>743</v>
      </c>
      <c r="D17" s="293">
        <f>SUM(D18:D25)</f>
        <v>765</v>
      </c>
      <c r="E17" s="291">
        <f t="shared" si="3"/>
        <v>0.03</v>
      </c>
      <c r="F17" s="261" t="str">
        <f t="shared" si="1"/>
        <v>是</v>
      </c>
      <c r="G17" s="141" t="str">
        <f t="shared" si="2"/>
        <v>款</v>
      </c>
    </row>
    <row r="18" ht="36" customHeight="1" spans="1:7">
      <c r="A18" s="423" t="s">
        <v>163</v>
      </c>
      <c r="B18" s="288" t="s">
        <v>140</v>
      </c>
      <c r="C18" s="290">
        <v>625</v>
      </c>
      <c r="D18" s="290">
        <v>583</v>
      </c>
      <c r="E18" s="291">
        <f t="shared" si="3"/>
        <v>-0.067</v>
      </c>
      <c r="F18" s="261" t="str">
        <f t="shared" si="1"/>
        <v>是</v>
      </c>
      <c r="G18" s="141" t="str">
        <f t="shared" si="2"/>
        <v>项</v>
      </c>
    </row>
    <row r="19" ht="36" customHeight="1" spans="1:7">
      <c r="A19" s="423" t="s">
        <v>164</v>
      </c>
      <c r="B19" s="288" t="s">
        <v>142</v>
      </c>
      <c r="C19" s="290">
        <v>10</v>
      </c>
      <c r="D19" s="290">
        <v>10</v>
      </c>
      <c r="E19" s="291">
        <f t="shared" si="3"/>
        <v>0</v>
      </c>
      <c r="F19" s="261" t="str">
        <f t="shared" si="1"/>
        <v>是</v>
      </c>
      <c r="G19" s="141" t="str">
        <f t="shared" si="2"/>
        <v>项</v>
      </c>
    </row>
    <row r="20" ht="36" customHeight="1" spans="1:7">
      <c r="A20" s="423" t="s">
        <v>165</v>
      </c>
      <c r="B20" s="288" t="s">
        <v>144</v>
      </c>
      <c r="C20" s="290"/>
      <c r="D20" s="290"/>
      <c r="E20" s="291" t="str">
        <f t="shared" si="3"/>
        <v/>
      </c>
      <c r="F20" s="261" t="str">
        <f t="shared" si="1"/>
        <v>否</v>
      </c>
      <c r="G20" s="141" t="str">
        <f t="shared" si="2"/>
        <v>项</v>
      </c>
    </row>
    <row r="21" ht="36" customHeight="1" spans="1:7">
      <c r="A21" s="423" t="s">
        <v>166</v>
      </c>
      <c r="B21" s="288" t="s">
        <v>167</v>
      </c>
      <c r="C21" s="290">
        <v>0</v>
      </c>
      <c r="D21" s="290">
        <v>100</v>
      </c>
      <c r="E21" s="291" t="str">
        <f t="shared" si="3"/>
        <v/>
      </c>
      <c r="F21" s="261" t="str">
        <f t="shared" si="1"/>
        <v>是</v>
      </c>
      <c r="G21" s="141" t="str">
        <f t="shared" si="2"/>
        <v>项</v>
      </c>
    </row>
    <row r="22" ht="36" customHeight="1" spans="1:7">
      <c r="A22" s="423" t="s">
        <v>168</v>
      </c>
      <c r="B22" s="288" t="s">
        <v>169</v>
      </c>
      <c r="C22" s="290">
        <v>108</v>
      </c>
      <c r="D22" s="290">
        <v>72</v>
      </c>
      <c r="E22" s="291">
        <f t="shared" si="3"/>
        <v>-0.333</v>
      </c>
      <c r="F22" s="261" t="str">
        <f t="shared" si="1"/>
        <v>是</v>
      </c>
      <c r="G22" s="141" t="str">
        <f t="shared" si="2"/>
        <v>项</v>
      </c>
    </row>
    <row r="23" ht="36" customHeight="1" spans="1:7">
      <c r="A23" s="423" t="s">
        <v>170</v>
      </c>
      <c r="B23" s="288" t="s">
        <v>171</v>
      </c>
      <c r="C23" s="290"/>
      <c r="D23" s="290"/>
      <c r="E23" s="291" t="str">
        <f t="shared" si="3"/>
        <v/>
      </c>
      <c r="F23" s="261" t="str">
        <f t="shared" si="1"/>
        <v>否</v>
      </c>
      <c r="G23" s="141" t="str">
        <f t="shared" si="2"/>
        <v>项</v>
      </c>
    </row>
    <row r="24" ht="36" customHeight="1" spans="1:7">
      <c r="A24" s="423" t="s">
        <v>172</v>
      </c>
      <c r="B24" s="288" t="s">
        <v>158</v>
      </c>
      <c r="C24" s="290"/>
      <c r="D24" s="290"/>
      <c r="E24" s="291" t="str">
        <f t="shared" si="3"/>
        <v/>
      </c>
      <c r="F24" s="261" t="str">
        <f t="shared" si="1"/>
        <v>否</v>
      </c>
      <c r="G24" s="141" t="str">
        <f t="shared" si="2"/>
        <v>项</v>
      </c>
    </row>
    <row r="25" ht="36" customHeight="1" spans="1:7">
      <c r="A25" s="423" t="s">
        <v>173</v>
      </c>
      <c r="B25" s="288" t="s">
        <v>174</v>
      </c>
      <c r="C25" s="290"/>
      <c r="D25" s="290"/>
      <c r="E25" s="291" t="str">
        <f t="shared" si="3"/>
        <v/>
      </c>
      <c r="F25" s="261" t="str">
        <f t="shared" si="1"/>
        <v>否</v>
      </c>
      <c r="G25" s="141" t="str">
        <f t="shared" si="2"/>
        <v>项</v>
      </c>
    </row>
    <row r="26" ht="36" customHeight="1" spans="1:7">
      <c r="A26" s="422" t="s">
        <v>175</v>
      </c>
      <c r="B26" s="284" t="s">
        <v>176</v>
      </c>
      <c r="C26" s="293">
        <v>6759</v>
      </c>
      <c r="D26" s="293">
        <f>SUM(D27:D36)</f>
        <v>6198</v>
      </c>
      <c r="E26" s="291">
        <f t="shared" si="3"/>
        <v>-0.083</v>
      </c>
      <c r="F26" s="261" t="str">
        <f t="shared" si="1"/>
        <v>是</v>
      </c>
      <c r="G26" s="141" t="str">
        <f t="shared" si="2"/>
        <v>款</v>
      </c>
    </row>
    <row r="27" ht="36" customHeight="1" spans="1:7">
      <c r="A27" s="423" t="s">
        <v>177</v>
      </c>
      <c r="B27" s="288" t="s">
        <v>140</v>
      </c>
      <c r="C27" s="290">
        <v>5837</v>
      </c>
      <c r="D27" s="290">
        <v>5336</v>
      </c>
      <c r="E27" s="291">
        <f t="shared" si="3"/>
        <v>-0.086</v>
      </c>
      <c r="F27" s="261" t="str">
        <f t="shared" si="1"/>
        <v>是</v>
      </c>
      <c r="G27" s="141" t="str">
        <f t="shared" si="2"/>
        <v>项</v>
      </c>
    </row>
    <row r="28" ht="36" customHeight="1" spans="1:7">
      <c r="A28" s="423" t="s">
        <v>178</v>
      </c>
      <c r="B28" s="288" t="s">
        <v>142</v>
      </c>
      <c r="C28" s="290">
        <v>310</v>
      </c>
      <c r="D28" s="290">
        <v>10</v>
      </c>
      <c r="E28" s="291">
        <f t="shared" si="3"/>
        <v>-0.968</v>
      </c>
      <c r="F28" s="261" t="str">
        <f t="shared" si="1"/>
        <v>是</v>
      </c>
      <c r="G28" s="141" t="str">
        <f t="shared" si="2"/>
        <v>项</v>
      </c>
    </row>
    <row r="29" ht="36" customHeight="1" spans="1:7">
      <c r="A29" s="423" t="s">
        <v>179</v>
      </c>
      <c r="B29" s="288" t="s">
        <v>144</v>
      </c>
      <c r="C29" s="290">
        <v>612</v>
      </c>
      <c r="D29" s="290">
        <v>785</v>
      </c>
      <c r="E29" s="291">
        <f t="shared" si="3"/>
        <v>0.283</v>
      </c>
      <c r="F29" s="261" t="str">
        <f t="shared" si="1"/>
        <v>是</v>
      </c>
      <c r="G29" s="141" t="str">
        <f t="shared" si="2"/>
        <v>项</v>
      </c>
    </row>
    <row r="30" ht="36" customHeight="1" spans="1:7">
      <c r="A30" s="423" t="s">
        <v>180</v>
      </c>
      <c r="B30" s="288" t="s">
        <v>181</v>
      </c>
      <c r="C30" s="290"/>
      <c r="D30" s="290"/>
      <c r="E30" s="291" t="str">
        <f t="shared" si="3"/>
        <v/>
      </c>
      <c r="F30" s="261" t="str">
        <f t="shared" si="1"/>
        <v>否</v>
      </c>
      <c r="G30" s="141" t="str">
        <f t="shared" si="2"/>
        <v>项</v>
      </c>
    </row>
    <row r="31" ht="36" customHeight="1" spans="1:7">
      <c r="A31" s="423" t="s">
        <v>182</v>
      </c>
      <c r="B31" s="288" t="s">
        <v>183</v>
      </c>
      <c r="C31" s="290"/>
      <c r="D31" s="290"/>
      <c r="E31" s="291" t="str">
        <f t="shared" si="3"/>
        <v/>
      </c>
      <c r="F31" s="261" t="str">
        <f t="shared" si="1"/>
        <v>否</v>
      </c>
      <c r="G31" s="141" t="str">
        <f t="shared" si="2"/>
        <v>项</v>
      </c>
    </row>
    <row r="32" ht="36" customHeight="1" spans="1:7">
      <c r="A32" s="423" t="s">
        <v>184</v>
      </c>
      <c r="B32" s="288" t="s">
        <v>185</v>
      </c>
      <c r="C32" s="290">
        <v>0</v>
      </c>
      <c r="D32" s="290">
        <v>0</v>
      </c>
      <c r="E32" s="291" t="str">
        <f t="shared" si="3"/>
        <v/>
      </c>
      <c r="F32" s="261" t="str">
        <f t="shared" si="1"/>
        <v>否</v>
      </c>
      <c r="G32" s="141" t="str">
        <f t="shared" si="2"/>
        <v>项</v>
      </c>
    </row>
    <row r="33" ht="36" customHeight="1" spans="1:7">
      <c r="A33" s="423" t="s">
        <v>186</v>
      </c>
      <c r="B33" s="288" t="s">
        <v>187</v>
      </c>
      <c r="C33" s="290"/>
      <c r="D33" s="290">
        <v>67</v>
      </c>
      <c r="E33" s="291" t="str">
        <f t="shared" si="3"/>
        <v/>
      </c>
      <c r="F33" s="261" t="str">
        <f t="shared" si="1"/>
        <v>是</v>
      </c>
      <c r="G33" s="141" t="str">
        <f t="shared" si="2"/>
        <v>项</v>
      </c>
    </row>
    <row r="34" ht="36" customHeight="1" spans="1:7">
      <c r="A34" s="423" t="s">
        <v>188</v>
      </c>
      <c r="B34" s="288" t="s">
        <v>189</v>
      </c>
      <c r="C34" s="290"/>
      <c r="D34" s="290"/>
      <c r="E34" s="291" t="str">
        <f t="shared" si="3"/>
        <v/>
      </c>
      <c r="F34" s="261" t="str">
        <f t="shared" si="1"/>
        <v>否</v>
      </c>
      <c r="G34" s="141" t="str">
        <f t="shared" si="2"/>
        <v>项</v>
      </c>
    </row>
    <row r="35" ht="36" customHeight="1" spans="1:7">
      <c r="A35" s="423" t="s">
        <v>190</v>
      </c>
      <c r="B35" s="288" t="s">
        <v>158</v>
      </c>
      <c r="C35" s="290"/>
      <c r="D35" s="290"/>
      <c r="E35" s="291" t="str">
        <f t="shared" si="3"/>
        <v/>
      </c>
      <c r="F35" s="261" t="str">
        <f t="shared" si="1"/>
        <v>否</v>
      </c>
      <c r="G35" s="141" t="str">
        <f t="shared" si="2"/>
        <v>项</v>
      </c>
    </row>
    <row r="36" ht="36" customHeight="1" spans="1:7">
      <c r="A36" s="424" t="s">
        <v>191</v>
      </c>
      <c r="B36" s="288" t="s">
        <v>192</v>
      </c>
      <c r="C36" s="290"/>
      <c r="D36" s="290"/>
      <c r="E36" s="291" t="str">
        <f t="shared" si="3"/>
        <v/>
      </c>
      <c r="F36" s="261" t="str">
        <f t="shared" si="1"/>
        <v>否</v>
      </c>
      <c r="G36" s="141" t="str">
        <f t="shared" si="2"/>
        <v>项</v>
      </c>
    </row>
    <row r="37" ht="36" customHeight="1" spans="1:7">
      <c r="A37" s="422" t="s">
        <v>193</v>
      </c>
      <c r="B37" s="284" t="s">
        <v>194</v>
      </c>
      <c r="C37" s="293">
        <v>525</v>
      </c>
      <c r="D37" s="293">
        <f>SUM(D38:D47)</f>
        <v>1448</v>
      </c>
      <c r="E37" s="291">
        <f t="shared" si="3"/>
        <v>1.758</v>
      </c>
      <c r="F37" s="261" t="str">
        <f t="shared" si="1"/>
        <v>是</v>
      </c>
      <c r="G37" s="141" t="str">
        <f t="shared" si="2"/>
        <v>款</v>
      </c>
    </row>
    <row r="38" ht="36" customHeight="1" spans="1:7">
      <c r="A38" s="423" t="s">
        <v>195</v>
      </c>
      <c r="B38" s="288" t="s">
        <v>140</v>
      </c>
      <c r="C38" s="290">
        <v>283</v>
      </c>
      <c r="D38" s="290">
        <v>249</v>
      </c>
      <c r="E38" s="291">
        <f t="shared" si="3"/>
        <v>-0.12</v>
      </c>
      <c r="F38" s="261" t="str">
        <f t="shared" si="1"/>
        <v>是</v>
      </c>
      <c r="G38" s="141" t="str">
        <f t="shared" si="2"/>
        <v>项</v>
      </c>
    </row>
    <row r="39" ht="36" customHeight="1" spans="1:7">
      <c r="A39" s="423" t="s">
        <v>196</v>
      </c>
      <c r="B39" s="288" t="s">
        <v>142</v>
      </c>
      <c r="C39" s="290">
        <v>207</v>
      </c>
      <c r="D39" s="290">
        <v>80</v>
      </c>
      <c r="E39" s="291">
        <f t="shared" si="3"/>
        <v>-0.614</v>
      </c>
      <c r="F39" s="261" t="str">
        <f t="shared" si="1"/>
        <v>是</v>
      </c>
      <c r="G39" s="141" t="str">
        <f t="shared" si="2"/>
        <v>项</v>
      </c>
    </row>
    <row r="40" ht="36" customHeight="1" spans="1:7">
      <c r="A40" s="423" t="s">
        <v>197</v>
      </c>
      <c r="B40" s="288" t="s">
        <v>144</v>
      </c>
      <c r="C40" s="290"/>
      <c r="D40" s="290"/>
      <c r="E40" s="291" t="str">
        <f t="shared" si="3"/>
        <v/>
      </c>
      <c r="F40" s="261" t="str">
        <f t="shared" si="1"/>
        <v>否</v>
      </c>
      <c r="G40" s="141" t="str">
        <f t="shared" si="2"/>
        <v>项</v>
      </c>
    </row>
    <row r="41" ht="36" customHeight="1" spans="1:7">
      <c r="A41" s="423" t="s">
        <v>198</v>
      </c>
      <c r="B41" s="288" t="s">
        <v>199</v>
      </c>
      <c r="C41" s="290"/>
      <c r="D41" s="290"/>
      <c r="E41" s="291" t="str">
        <f t="shared" si="3"/>
        <v/>
      </c>
      <c r="F41" s="261" t="str">
        <f t="shared" si="1"/>
        <v>否</v>
      </c>
      <c r="G41" s="141" t="str">
        <f t="shared" si="2"/>
        <v>项</v>
      </c>
    </row>
    <row r="42" ht="36" customHeight="1" spans="1:7">
      <c r="A42" s="423" t="s">
        <v>200</v>
      </c>
      <c r="B42" s="288" t="s">
        <v>201</v>
      </c>
      <c r="C42" s="290"/>
      <c r="D42" s="290"/>
      <c r="E42" s="291" t="str">
        <f t="shared" si="3"/>
        <v/>
      </c>
      <c r="F42" s="261" t="str">
        <f t="shared" si="1"/>
        <v>否</v>
      </c>
      <c r="G42" s="141" t="str">
        <f t="shared" si="2"/>
        <v>项</v>
      </c>
    </row>
    <row r="43" ht="36" customHeight="1" spans="1:7">
      <c r="A43" s="423" t="s">
        <v>202</v>
      </c>
      <c r="B43" s="288" t="s">
        <v>203</v>
      </c>
      <c r="C43" s="290"/>
      <c r="D43" s="290"/>
      <c r="E43" s="291" t="str">
        <f t="shared" si="3"/>
        <v/>
      </c>
      <c r="F43" s="261" t="str">
        <f t="shared" si="1"/>
        <v>否</v>
      </c>
      <c r="G43" s="141" t="str">
        <f t="shared" si="2"/>
        <v>项</v>
      </c>
    </row>
    <row r="44" ht="36" customHeight="1" spans="1:7">
      <c r="A44" s="423" t="s">
        <v>204</v>
      </c>
      <c r="B44" s="288" t="s">
        <v>205</v>
      </c>
      <c r="C44" s="290"/>
      <c r="D44" s="290"/>
      <c r="E44" s="291" t="str">
        <f t="shared" si="3"/>
        <v/>
      </c>
      <c r="F44" s="261" t="str">
        <f t="shared" si="1"/>
        <v>否</v>
      </c>
      <c r="G44" s="141" t="str">
        <f t="shared" si="2"/>
        <v>项</v>
      </c>
    </row>
    <row r="45" ht="36" customHeight="1" spans="1:7">
      <c r="A45" s="423" t="s">
        <v>206</v>
      </c>
      <c r="B45" s="288" t="s">
        <v>207</v>
      </c>
      <c r="C45" s="290"/>
      <c r="D45" s="290"/>
      <c r="E45" s="291" t="str">
        <f t="shared" si="3"/>
        <v/>
      </c>
      <c r="F45" s="261" t="str">
        <f t="shared" si="1"/>
        <v>否</v>
      </c>
      <c r="G45" s="141" t="str">
        <f t="shared" si="2"/>
        <v>项</v>
      </c>
    </row>
    <row r="46" ht="36" customHeight="1" spans="1:7">
      <c r="A46" s="423" t="s">
        <v>208</v>
      </c>
      <c r="B46" s="288" t="s">
        <v>158</v>
      </c>
      <c r="C46" s="290">
        <v>33</v>
      </c>
      <c r="D46" s="290">
        <v>154</v>
      </c>
      <c r="E46" s="291">
        <f t="shared" si="3"/>
        <v>3.667</v>
      </c>
      <c r="F46" s="261" t="str">
        <f t="shared" si="1"/>
        <v>是</v>
      </c>
      <c r="G46" s="141" t="str">
        <f t="shared" si="2"/>
        <v>项</v>
      </c>
    </row>
    <row r="47" ht="36" customHeight="1" spans="1:7">
      <c r="A47" s="423" t="s">
        <v>209</v>
      </c>
      <c r="B47" s="288" t="s">
        <v>210</v>
      </c>
      <c r="C47" s="290">
        <v>2</v>
      </c>
      <c r="D47" s="290">
        <v>965</v>
      </c>
      <c r="E47" s="291">
        <f t="shared" si="3"/>
        <v>481.5</v>
      </c>
      <c r="F47" s="261" t="str">
        <f t="shared" si="1"/>
        <v>是</v>
      </c>
      <c r="G47" s="141" t="str">
        <f t="shared" si="2"/>
        <v>项</v>
      </c>
    </row>
    <row r="48" ht="36" customHeight="1" spans="1:7">
      <c r="A48" s="422" t="s">
        <v>211</v>
      </c>
      <c r="B48" s="284" t="s">
        <v>212</v>
      </c>
      <c r="C48" s="293">
        <v>406</v>
      </c>
      <c r="D48" s="293">
        <f>SUM(D49:D58)</f>
        <v>393</v>
      </c>
      <c r="E48" s="291">
        <f t="shared" si="3"/>
        <v>-0.032</v>
      </c>
      <c r="F48" s="261" t="str">
        <f t="shared" si="1"/>
        <v>是</v>
      </c>
      <c r="G48" s="141" t="str">
        <f t="shared" si="2"/>
        <v>款</v>
      </c>
    </row>
    <row r="49" ht="36" customHeight="1" spans="1:7">
      <c r="A49" s="423" t="s">
        <v>213</v>
      </c>
      <c r="B49" s="288" t="s">
        <v>140</v>
      </c>
      <c r="C49" s="290">
        <v>367</v>
      </c>
      <c r="D49" s="290">
        <v>235</v>
      </c>
      <c r="E49" s="291">
        <f t="shared" si="3"/>
        <v>-0.36</v>
      </c>
      <c r="F49" s="261" t="str">
        <f t="shared" si="1"/>
        <v>是</v>
      </c>
      <c r="G49" s="141" t="str">
        <f t="shared" si="2"/>
        <v>项</v>
      </c>
    </row>
    <row r="50" ht="36" customHeight="1" spans="1:7">
      <c r="A50" s="423" t="s">
        <v>214</v>
      </c>
      <c r="B50" s="288" t="s">
        <v>142</v>
      </c>
      <c r="C50" s="290"/>
      <c r="D50" s="290"/>
      <c r="E50" s="291" t="str">
        <f t="shared" si="3"/>
        <v/>
      </c>
      <c r="F50" s="261" t="str">
        <f t="shared" si="1"/>
        <v>否</v>
      </c>
      <c r="G50" s="141" t="str">
        <f t="shared" si="2"/>
        <v>项</v>
      </c>
    </row>
    <row r="51" ht="36" customHeight="1" spans="1:7">
      <c r="A51" s="423" t="s">
        <v>215</v>
      </c>
      <c r="B51" s="288" t="s">
        <v>144</v>
      </c>
      <c r="C51" s="290"/>
      <c r="D51" s="290"/>
      <c r="E51" s="291" t="str">
        <f t="shared" si="3"/>
        <v/>
      </c>
      <c r="F51" s="261" t="str">
        <f t="shared" si="1"/>
        <v>否</v>
      </c>
      <c r="G51" s="141" t="str">
        <f t="shared" si="2"/>
        <v>项</v>
      </c>
    </row>
    <row r="52" ht="36" customHeight="1" spans="1:7">
      <c r="A52" s="423" t="s">
        <v>216</v>
      </c>
      <c r="B52" s="288" t="s">
        <v>217</v>
      </c>
      <c r="C52" s="290">
        <v>0</v>
      </c>
      <c r="D52" s="290">
        <v>0</v>
      </c>
      <c r="E52" s="291" t="str">
        <f t="shared" si="3"/>
        <v/>
      </c>
      <c r="F52" s="261" t="str">
        <f t="shared" si="1"/>
        <v>否</v>
      </c>
      <c r="G52" s="141" t="str">
        <f t="shared" si="2"/>
        <v>项</v>
      </c>
    </row>
    <row r="53" ht="36" customHeight="1" spans="1:7">
      <c r="A53" s="423" t="s">
        <v>218</v>
      </c>
      <c r="B53" s="288" t="s">
        <v>219</v>
      </c>
      <c r="C53" s="290">
        <v>0</v>
      </c>
      <c r="D53" s="290">
        <v>0</v>
      </c>
      <c r="E53" s="291" t="str">
        <f t="shared" si="3"/>
        <v/>
      </c>
      <c r="F53" s="261" t="str">
        <f t="shared" si="1"/>
        <v>否</v>
      </c>
      <c r="G53" s="141" t="str">
        <f t="shared" si="2"/>
        <v>项</v>
      </c>
    </row>
    <row r="54" ht="36" customHeight="1" spans="1:7">
      <c r="A54" s="423" t="s">
        <v>220</v>
      </c>
      <c r="B54" s="288" t="s">
        <v>221</v>
      </c>
      <c r="C54" s="290">
        <v>0</v>
      </c>
      <c r="D54" s="290">
        <v>0</v>
      </c>
      <c r="E54" s="291" t="str">
        <f t="shared" si="3"/>
        <v/>
      </c>
      <c r="F54" s="261" t="str">
        <f t="shared" si="1"/>
        <v>否</v>
      </c>
      <c r="G54" s="141" t="str">
        <f t="shared" si="2"/>
        <v>项</v>
      </c>
    </row>
    <row r="55" ht="36" customHeight="1" spans="1:7">
      <c r="A55" s="423" t="s">
        <v>222</v>
      </c>
      <c r="B55" s="288" t="s">
        <v>223</v>
      </c>
      <c r="C55" s="290"/>
      <c r="D55" s="290"/>
      <c r="E55" s="291" t="str">
        <f t="shared" si="3"/>
        <v/>
      </c>
      <c r="F55" s="261" t="str">
        <f t="shared" si="1"/>
        <v>否</v>
      </c>
      <c r="G55" s="141" t="str">
        <f t="shared" si="2"/>
        <v>项</v>
      </c>
    </row>
    <row r="56" ht="36" customHeight="1" spans="1:7">
      <c r="A56" s="423" t="s">
        <v>224</v>
      </c>
      <c r="B56" s="288" t="s">
        <v>225</v>
      </c>
      <c r="C56" s="290">
        <v>39</v>
      </c>
      <c r="D56" s="290">
        <v>40</v>
      </c>
      <c r="E56" s="291">
        <f t="shared" si="3"/>
        <v>0.026</v>
      </c>
      <c r="F56" s="261" t="str">
        <f t="shared" si="1"/>
        <v>是</v>
      </c>
      <c r="G56" s="141" t="str">
        <f t="shared" si="2"/>
        <v>项</v>
      </c>
    </row>
    <row r="57" ht="36" customHeight="1" spans="1:7">
      <c r="A57" s="423" t="s">
        <v>226</v>
      </c>
      <c r="B57" s="288" t="s">
        <v>158</v>
      </c>
      <c r="C57" s="290"/>
      <c r="D57" s="290">
        <v>118</v>
      </c>
      <c r="E57" s="291" t="str">
        <f t="shared" si="3"/>
        <v/>
      </c>
      <c r="F57" s="261" t="str">
        <f t="shared" si="1"/>
        <v>是</v>
      </c>
      <c r="G57" s="141" t="str">
        <f t="shared" si="2"/>
        <v>项</v>
      </c>
    </row>
    <row r="58" ht="36" customHeight="1" spans="1:7">
      <c r="A58" s="423" t="s">
        <v>227</v>
      </c>
      <c r="B58" s="288" t="s">
        <v>228</v>
      </c>
      <c r="C58" s="290"/>
      <c r="D58" s="290"/>
      <c r="E58" s="291" t="str">
        <f t="shared" si="3"/>
        <v/>
      </c>
      <c r="F58" s="261" t="str">
        <f t="shared" si="1"/>
        <v>否</v>
      </c>
      <c r="G58" s="141" t="str">
        <f t="shared" si="2"/>
        <v>项</v>
      </c>
    </row>
    <row r="59" ht="36" customHeight="1" spans="1:7">
      <c r="A59" s="422" t="s">
        <v>229</v>
      </c>
      <c r="B59" s="284" t="s">
        <v>230</v>
      </c>
      <c r="C59" s="293">
        <v>3516</v>
      </c>
      <c r="D59" s="293">
        <f>SUM(D60:D69)</f>
        <v>3518</v>
      </c>
      <c r="E59" s="291">
        <f t="shared" si="3"/>
        <v>0.001</v>
      </c>
      <c r="F59" s="261" t="str">
        <f t="shared" si="1"/>
        <v>是</v>
      </c>
      <c r="G59" s="141" t="str">
        <f t="shared" si="2"/>
        <v>款</v>
      </c>
    </row>
    <row r="60" ht="36" customHeight="1" spans="1:7">
      <c r="A60" s="423" t="s">
        <v>231</v>
      </c>
      <c r="B60" s="288" t="s">
        <v>140</v>
      </c>
      <c r="C60" s="290">
        <v>3056</v>
      </c>
      <c r="D60" s="290">
        <v>2739</v>
      </c>
      <c r="E60" s="291">
        <f t="shared" si="3"/>
        <v>-0.104</v>
      </c>
      <c r="F60" s="261" t="str">
        <f t="shared" si="1"/>
        <v>是</v>
      </c>
      <c r="G60" s="141" t="str">
        <f t="shared" si="2"/>
        <v>项</v>
      </c>
    </row>
    <row r="61" ht="36" customHeight="1" spans="1:7">
      <c r="A61" s="423" t="s">
        <v>232</v>
      </c>
      <c r="B61" s="288" t="s">
        <v>142</v>
      </c>
      <c r="C61" s="290">
        <v>240</v>
      </c>
      <c r="D61" s="290">
        <v>409</v>
      </c>
      <c r="E61" s="291">
        <f t="shared" si="3"/>
        <v>0.704</v>
      </c>
      <c r="F61" s="261" t="str">
        <f t="shared" si="1"/>
        <v>是</v>
      </c>
      <c r="G61" s="141" t="str">
        <f t="shared" si="2"/>
        <v>项</v>
      </c>
    </row>
    <row r="62" ht="36" customHeight="1" spans="1:7">
      <c r="A62" s="423" t="s">
        <v>233</v>
      </c>
      <c r="B62" s="288" t="s">
        <v>144</v>
      </c>
      <c r="C62" s="290"/>
      <c r="D62" s="290"/>
      <c r="E62" s="291" t="str">
        <f t="shared" si="3"/>
        <v/>
      </c>
      <c r="F62" s="261" t="str">
        <f t="shared" si="1"/>
        <v>否</v>
      </c>
      <c r="G62" s="141" t="str">
        <f t="shared" si="2"/>
        <v>项</v>
      </c>
    </row>
    <row r="63" ht="36" customHeight="1" spans="1:7">
      <c r="A63" s="423" t="s">
        <v>234</v>
      </c>
      <c r="B63" s="288" t="s">
        <v>235</v>
      </c>
      <c r="C63" s="290"/>
      <c r="D63" s="290"/>
      <c r="E63" s="291" t="str">
        <f t="shared" si="3"/>
        <v/>
      </c>
      <c r="F63" s="261" t="str">
        <f t="shared" si="1"/>
        <v>否</v>
      </c>
      <c r="G63" s="141" t="str">
        <f t="shared" si="2"/>
        <v>项</v>
      </c>
    </row>
    <row r="64" ht="36" customHeight="1" spans="1:7">
      <c r="A64" s="423" t="s">
        <v>236</v>
      </c>
      <c r="B64" s="288" t="s">
        <v>237</v>
      </c>
      <c r="C64" s="290"/>
      <c r="D64" s="290"/>
      <c r="E64" s="291" t="str">
        <f t="shared" si="3"/>
        <v/>
      </c>
      <c r="F64" s="261" t="str">
        <f t="shared" si="1"/>
        <v>否</v>
      </c>
      <c r="G64" s="141" t="str">
        <f t="shared" si="2"/>
        <v>项</v>
      </c>
    </row>
    <row r="65" ht="36" customHeight="1" spans="1:7">
      <c r="A65" s="423" t="s">
        <v>238</v>
      </c>
      <c r="B65" s="288" t="s">
        <v>239</v>
      </c>
      <c r="C65" s="290"/>
      <c r="D65" s="290"/>
      <c r="E65" s="291" t="str">
        <f t="shared" si="3"/>
        <v/>
      </c>
      <c r="F65" s="261" t="str">
        <f t="shared" si="1"/>
        <v>否</v>
      </c>
      <c r="G65" s="141" t="str">
        <f t="shared" si="2"/>
        <v>项</v>
      </c>
    </row>
    <row r="66" ht="36" customHeight="1" spans="1:7">
      <c r="A66" s="423" t="s">
        <v>240</v>
      </c>
      <c r="B66" s="288" t="s">
        <v>241</v>
      </c>
      <c r="C66" s="290">
        <v>150</v>
      </c>
      <c r="D66" s="290">
        <v>170</v>
      </c>
      <c r="E66" s="291">
        <f t="shared" si="3"/>
        <v>0.133</v>
      </c>
      <c r="F66" s="261" t="str">
        <f t="shared" si="1"/>
        <v>是</v>
      </c>
      <c r="G66" s="141" t="str">
        <f t="shared" si="2"/>
        <v>项</v>
      </c>
    </row>
    <row r="67" ht="36" customHeight="1" spans="1:7">
      <c r="A67" s="423" t="s">
        <v>242</v>
      </c>
      <c r="B67" s="288" t="s">
        <v>243</v>
      </c>
      <c r="C67" s="290"/>
      <c r="D67" s="290"/>
      <c r="E67" s="291" t="str">
        <f t="shared" si="3"/>
        <v/>
      </c>
      <c r="F67" s="261" t="str">
        <f t="shared" si="1"/>
        <v>否</v>
      </c>
      <c r="G67" s="141" t="str">
        <f t="shared" si="2"/>
        <v>项</v>
      </c>
    </row>
    <row r="68" ht="36" customHeight="1" spans="1:7">
      <c r="A68" s="423" t="s">
        <v>244</v>
      </c>
      <c r="B68" s="288" t="s">
        <v>158</v>
      </c>
      <c r="C68" s="290"/>
      <c r="D68" s="290"/>
      <c r="E68" s="291" t="str">
        <f t="shared" si="3"/>
        <v/>
      </c>
      <c r="F68" s="261" t="str">
        <f t="shared" ref="F68:F131" si="4">IF(LEN(A68)=3,"是",IF(B68&lt;&gt;"",IF(SUM(C68:D68)&lt;&gt;0,"是","否"),"是"))</f>
        <v>否</v>
      </c>
      <c r="G68" s="141" t="str">
        <f t="shared" ref="G68:G131" si="5">IF(LEN(A68)=3,"类",IF(LEN(A68)=5,"款","项"))</f>
        <v>项</v>
      </c>
    </row>
    <row r="69" ht="36" customHeight="1" spans="1:7">
      <c r="A69" s="423" t="s">
        <v>245</v>
      </c>
      <c r="B69" s="288" t="s">
        <v>246</v>
      </c>
      <c r="C69" s="290">
        <v>70</v>
      </c>
      <c r="D69" s="290">
        <v>200</v>
      </c>
      <c r="E69" s="291">
        <f t="shared" si="3"/>
        <v>1.857</v>
      </c>
      <c r="F69" s="261" t="str">
        <f t="shared" si="4"/>
        <v>是</v>
      </c>
      <c r="G69" s="141" t="str">
        <f t="shared" si="5"/>
        <v>项</v>
      </c>
    </row>
    <row r="70" ht="36" customHeight="1" spans="1:7">
      <c r="A70" s="422" t="s">
        <v>247</v>
      </c>
      <c r="B70" s="284" t="s">
        <v>248</v>
      </c>
      <c r="C70" s="293"/>
      <c r="D70" s="293"/>
      <c r="E70" s="291" t="str">
        <f t="shared" si="3"/>
        <v/>
      </c>
      <c r="F70" s="261" t="str">
        <f t="shared" si="4"/>
        <v>否</v>
      </c>
      <c r="G70" s="141" t="str">
        <f t="shared" si="5"/>
        <v>款</v>
      </c>
    </row>
    <row r="71" ht="36" customHeight="1" spans="1:7">
      <c r="A71" s="423" t="s">
        <v>249</v>
      </c>
      <c r="B71" s="288" t="s">
        <v>140</v>
      </c>
      <c r="C71" s="290"/>
      <c r="D71" s="290"/>
      <c r="E71" s="291" t="str">
        <f t="shared" si="3"/>
        <v/>
      </c>
      <c r="F71" s="261" t="str">
        <f t="shared" si="4"/>
        <v>否</v>
      </c>
      <c r="G71" s="141" t="str">
        <f t="shared" si="5"/>
        <v>项</v>
      </c>
    </row>
    <row r="72" ht="36" customHeight="1" spans="1:7">
      <c r="A72" s="423" t="s">
        <v>250</v>
      </c>
      <c r="B72" s="288" t="s">
        <v>142</v>
      </c>
      <c r="C72" s="290">
        <v>0</v>
      </c>
      <c r="D72" s="290">
        <v>0</v>
      </c>
      <c r="E72" s="291" t="str">
        <f t="shared" si="3"/>
        <v/>
      </c>
      <c r="F72" s="261" t="str">
        <f t="shared" si="4"/>
        <v>否</v>
      </c>
      <c r="G72" s="141" t="str">
        <f t="shared" si="5"/>
        <v>项</v>
      </c>
    </row>
    <row r="73" ht="36" customHeight="1" spans="1:7">
      <c r="A73" s="423" t="s">
        <v>251</v>
      </c>
      <c r="B73" s="288" t="s">
        <v>144</v>
      </c>
      <c r="C73" s="290">
        <v>0</v>
      </c>
      <c r="D73" s="290">
        <v>0</v>
      </c>
      <c r="E73" s="291" t="str">
        <f t="shared" si="3"/>
        <v/>
      </c>
      <c r="F73" s="261" t="str">
        <f t="shared" si="4"/>
        <v>否</v>
      </c>
      <c r="G73" s="141" t="str">
        <f t="shared" si="5"/>
        <v>项</v>
      </c>
    </row>
    <row r="74" ht="36" customHeight="1" spans="1:7">
      <c r="A74" s="423" t="s">
        <v>252</v>
      </c>
      <c r="B74" s="288" t="s">
        <v>253</v>
      </c>
      <c r="C74" s="290">
        <v>0</v>
      </c>
      <c r="D74" s="290">
        <v>0</v>
      </c>
      <c r="E74" s="291" t="str">
        <f t="shared" si="3"/>
        <v/>
      </c>
      <c r="F74" s="261" t="str">
        <f t="shared" si="4"/>
        <v>否</v>
      </c>
      <c r="G74" s="141" t="str">
        <f t="shared" si="5"/>
        <v>项</v>
      </c>
    </row>
    <row r="75" ht="36" customHeight="1" spans="1:7">
      <c r="A75" s="423" t="s">
        <v>254</v>
      </c>
      <c r="B75" s="288" t="s">
        <v>255</v>
      </c>
      <c r="C75" s="290">
        <v>0</v>
      </c>
      <c r="D75" s="290">
        <v>0</v>
      </c>
      <c r="E75" s="291" t="str">
        <f t="shared" si="3"/>
        <v/>
      </c>
      <c r="F75" s="261" t="str">
        <f t="shared" si="4"/>
        <v>否</v>
      </c>
      <c r="G75" s="141" t="str">
        <f t="shared" si="5"/>
        <v>项</v>
      </c>
    </row>
    <row r="76" ht="36" customHeight="1" spans="1:7">
      <c r="A76" s="423" t="s">
        <v>256</v>
      </c>
      <c r="B76" s="288" t="s">
        <v>257</v>
      </c>
      <c r="C76" s="290"/>
      <c r="D76" s="290"/>
      <c r="E76" s="291" t="str">
        <f t="shared" si="3"/>
        <v/>
      </c>
      <c r="F76" s="261" t="str">
        <f t="shared" si="4"/>
        <v>否</v>
      </c>
      <c r="G76" s="141" t="str">
        <f t="shared" si="5"/>
        <v>项</v>
      </c>
    </row>
    <row r="77" ht="36" customHeight="1" spans="1:7">
      <c r="A77" s="423" t="s">
        <v>258</v>
      </c>
      <c r="B77" s="288" t="s">
        <v>259</v>
      </c>
      <c r="C77" s="290">
        <v>0</v>
      </c>
      <c r="D77" s="290">
        <v>0</v>
      </c>
      <c r="E77" s="291" t="str">
        <f t="shared" si="3"/>
        <v/>
      </c>
      <c r="F77" s="261" t="str">
        <f t="shared" si="4"/>
        <v>否</v>
      </c>
      <c r="G77" s="141" t="str">
        <f t="shared" si="5"/>
        <v>项</v>
      </c>
    </row>
    <row r="78" ht="36" customHeight="1" spans="1:7">
      <c r="A78" s="423" t="s">
        <v>260</v>
      </c>
      <c r="B78" s="288" t="s">
        <v>261</v>
      </c>
      <c r="C78" s="290">
        <v>0</v>
      </c>
      <c r="D78" s="290">
        <v>0</v>
      </c>
      <c r="E78" s="291" t="str">
        <f t="shared" ref="E78:E141" si="6">IF(C78&gt;0,D78/C78-1,IF(C78&lt;0,-(D78/C78-1),""))</f>
        <v/>
      </c>
      <c r="F78" s="261" t="str">
        <f t="shared" si="4"/>
        <v>否</v>
      </c>
      <c r="G78" s="141" t="str">
        <f t="shared" si="5"/>
        <v>项</v>
      </c>
    </row>
    <row r="79" ht="36" customHeight="1" spans="1:7">
      <c r="A79" s="423" t="s">
        <v>262</v>
      </c>
      <c r="B79" s="288" t="s">
        <v>241</v>
      </c>
      <c r="C79" s="290">
        <v>0</v>
      </c>
      <c r="D79" s="290">
        <v>0</v>
      </c>
      <c r="E79" s="291" t="str">
        <f t="shared" si="6"/>
        <v/>
      </c>
      <c r="F79" s="261" t="str">
        <f t="shared" si="4"/>
        <v>否</v>
      </c>
      <c r="G79" s="141" t="str">
        <f t="shared" si="5"/>
        <v>项</v>
      </c>
    </row>
    <row r="80" ht="36" customHeight="1" spans="1:7">
      <c r="A80" s="425">
        <v>2010710</v>
      </c>
      <c r="B80" s="288" t="s">
        <v>263</v>
      </c>
      <c r="C80" s="290">
        <v>0</v>
      </c>
      <c r="D80" s="290">
        <v>0</v>
      </c>
      <c r="E80" s="291" t="str">
        <f t="shared" si="6"/>
        <v/>
      </c>
      <c r="F80" s="261" t="str">
        <f t="shared" si="4"/>
        <v>否</v>
      </c>
      <c r="G80" s="141" t="str">
        <f t="shared" si="5"/>
        <v>项</v>
      </c>
    </row>
    <row r="81" ht="36" customHeight="1" spans="1:7">
      <c r="A81" s="423" t="s">
        <v>264</v>
      </c>
      <c r="B81" s="288" t="s">
        <v>158</v>
      </c>
      <c r="C81" s="290"/>
      <c r="D81" s="290"/>
      <c r="E81" s="291" t="str">
        <f t="shared" si="6"/>
        <v/>
      </c>
      <c r="F81" s="261" t="str">
        <f t="shared" si="4"/>
        <v>否</v>
      </c>
      <c r="G81" s="141" t="str">
        <f t="shared" si="5"/>
        <v>项</v>
      </c>
    </row>
    <row r="82" ht="36" customHeight="1" spans="1:7">
      <c r="A82" s="423" t="s">
        <v>265</v>
      </c>
      <c r="B82" s="288" t="s">
        <v>266</v>
      </c>
      <c r="C82" s="290">
        <v>0</v>
      </c>
      <c r="D82" s="290">
        <v>0</v>
      </c>
      <c r="E82" s="291" t="str">
        <f t="shared" si="6"/>
        <v/>
      </c>
      <c r="F82" s="261" t="str">
        <f t="shared" si="4"/>
        <v>否</v>
      </c>
      <c r="G82" s="141" t="str">
        <f t="shared" si="5"/>
        <v>项</v>
      </c>
    </row>
    <row r="83" ht="36" customHeight="1" spans="1:7">
      <c r="A83" s="422" t="s">
        <v>267</v>
      </c>
      <c r="B83" s="284" t="s">
        <v>268</v>
      </c>
      <c r="C83" s="293">
        <v>103</v>
      </c>
      <c r="D83" s="293">
        <f>SUM(D84:D91)</f>
        <v>142</v>
      </c>
      <c r="E83" s="291">
        <f t="shared" si="6"/>
        <v>0.379</v>
      </c>
      <c r="F83" s="261" t="str">
        <f t="shared" si="4"/>
        <v>是</v>
      </c>
      <c r="G83" s="141" t="str">
        <f t="shared" si="5"/>
        <v>款</v>
      </c>
    </row>
    <row r="84" ht="36" customHeight="1" spans="1:7">
      <c r="A84" s="423" t="s">
        <v>269</v>
      </c>
      <c r="B84" s="288" t="s">
        <v>140</v>
      </c>
      <c r="C84" s="290">
        <v>103</v>
      </c>
      <c r="D84" s="290"/>
      <c r="E84" s="291">
        <f t="shared" si="6"/>
        <v>-1</v>
      </c>
      <c r="F84" s="261" t="str">
        <f t="shared" si="4"/>
        <v>是</v>
      </c>
      <c r="G84" s="141" t="str">
        <f t="shared" si="5"/>
        <v>项</v>
      </c>
    </row>
    <row r="85" ht="36" customHeight="1" spans="1:7">
      <c r="A85" s="423" t="s">
        <v>270</v>
      </c>
      <c r="B85" s="288" t="s">
        <v>142</v>
      </c>
      <c r="C85" s="290">
        <v>0</v>
      </c>
      <c r="D85" s="290">
        <v>0</v>
      </c>
      <c r="E85" s="291" t="str">
        <f t="shared" si="6"/>
        <v/>
      </c>
      <c r="F85" s="261" t="str">
        <f t="shared" si="4"/>
        <v>否</v>
      </c>
      <c r="G85" s="141" t="str">
        <f t="shared" si="5"/>
        <v>项</v>
      </c>
    </row>
    <row r="86" ht="36" customHeight="1" spans="1:7">
      <c r="A86" s="423" t="s">
        <v>271</v>
      </c>
      <c r="B86" s="288" t="s">
        <v>144</v>
      </c>
      <c r="C86" s="290"/>
      <c r="D86" s="290"/>
      <c r="E86" s="291" t="str">
        <f t="shared" si="6"/>
        <v/>
      </c>
      <c r="F86" s="261" t="str">
        <f t="shared" si="4"/>
        <v>否</v>
      </c>
      <c r="G86" s="141" t="str">
        <f t="shared" si="5"/>
        <v>项</v>
      </c>
    </row>
    <row r="87" ht="36" customHeight="1" spans="1:7">
      <c r="A87" s="423" t="s">
        <v>272</v>
      </c>
      <c r="B87" s="288" t="s">
        <v>273</v>
      </c>
      <c r="C87" s="290"/>
      <c r="D87" s="290">
        <v>28</v>
      </c>
      <c r="E87" s="291" t="str">
        <f t="shared" si="6"/>
        <v/>
      </c>
      <c r="F87" s="261" t="str">
        <f t="shared" si="4"/>
        <v>是</v>
      </c>
      <c r="G87" s="141" t="str">
        <f t="shared" si="5"/>
        <v>项</v>
      </c>
    </row>
    <row r="88" ht="36" customHeight="1" spans="1:7">
      <c r="A88" s="423" t="s">
        <v>274</v>
      </c>
      <c r="B88" s="288" t="s">
        <v>275</v>
      </c>
      <c r="C88" s="290"/>
      <c r="D88" s="290"/>
      <c r="E88" s="291" t="str">
        <f t="shared" si="6"/>
        <v/>
      </c>
      <c r="F88" s="261" t="str">
        <f t="shared" si="4"/>
        <v>否</v>
      </c>
      <c r="G88" s="141" t="str">
        <f t="shared" si="5"/>
        <v>项</v>
      </c>
    </row>
    <row r="89" ht="36" customHeight="1" spans="1:7">
      <c r="A89" s="423" t="s">
        <v>276</v>
      </c>
      <c r="B89" s="288" t="s">
        <v>241</v>
      </c>
      <c r="C89" s="290">
        <v>0</v>
      </c>
      <c r="D89" s="290">
        <v>0</v>
      </c>
      <c r="E89" s="291" t="str">
        <f t="shared" si="6"/>
        <v/>
      </c>
      <c r="F89" s="261" t="str">
        <f t="shared" si="4"/>
        <v>否</v>
      </c>
      <c r="G89" s="141" t="str">
        <f t="shared" si="5"/>
        <v>项</v>
      </c>
    </row>
    <row r="90" ht="36" customHeight="1" spans="1:7">
      <c r="A90" s="423" t="s">
        <v>277</v>
      </c>
      <c r="B90" s="288" t="s">
        <v>158</v>
      </c>
      <c r="C90" s="290"/>
      <c r="D90" s="290">
        <v>114</v>
      </c>
      <c r="E90" s="291" t="str">
        <f t="shared" si="6"/>
        <v/>
      </c>
      <c r="F90" s="261" t="str">
        <f t="shared" si="4"/>
        <v>是</v>
      </c>
      <c r="G90" s="141" t="str">
        <f t="shared" si="5"/>
        <v>项</v>
      </c>
    </row>
    <row r="91" ht="36" customHeight="1" spans="1:7">
      <c r="A91" s="423" t="s">
        <v>278</v>
      </c>
      <c r="B91" s="288" t="s">
        <v>279</v>
      </c>
      <c r="C91" s="290"/>
      <c r="D91" s="290"/>
      <c r="E91" s="291" t="str">
        <f t="shared" si="6"/>
        <v/>
      </c>
      <c r="F91" s="261" t="str">
        <f t="shared" si="4"/>
        <v>否</v>
      </c>
      <c r="G91" s="141" t="str">
        <f t="shared" si="5"/>
        <v>项</v>
      </c>
    </row>
    <row r="92" ht="36" customHeight="1" spans="1:7">
      <c r="A92" s="422" t="s">
        <v>280</v>
      </c>
      <c r="B92" s="284" t="s">
        <v>281</v>
      </c>
      <c r="C92" s="293"/>
      <c r="D92" s="293"/>
      <c r="E92" s="291" t="str">
        <f t="shared" si="6"/>
        <v/>
      </c>
      <c r="F92" s="261" t="str">
        <f t="shared" si="4"/>
        <v>否</v>
      </c>
      <c r="G92" s="141" t="str">
        <f t="shared" si="5"/>
        <v>款</v>
      </c>
    </row>
    <row r="93" ht="36" customHeight="1" spans="1:7">
      <c r="A93" s="423" t="s">
        <v>282</v>
      </c>
      <c r="B93" s="288" t="s">
        <v>140</v>
      </c>
      <c r="C93" s="290">
        <v>0</v>
      </c>
      <c r="D93" s="290">
        <v>0</v>
      </c>
      <c r="E93" s="291" t="str">
        <f t="shared" si="6"/>
        <v/>
      </c>
      <c r="F93" s="261" t="str">
        <f t="shared" si="4"/>
        <v>否</v>
      </c>
      <c r="G93" s="141" t="str">
        <f t="shared" si="5"/>
        <v>项</v>
      </c>
    </row>
    <row r="94" ht="36" customHeight="1" spans="1:7">
      <c r="A94" s="423" t="s">
        <v>283</v>
      </c>
      <c r="B94" s="288" t="s">
        <v>142</v>
      </c>
      <c r="C94" s="290">
        <v>0</v>
      </c>
      <c r="D94" s="290">
        <v>0</v>
      </c>
      <c r="E94" s="291" t="str">
        <f t="shared" si="6"/>
        <v/>
      </c>
      <c r="F94" s="261" t="str">
        <f t="shared" si="4"/>
        <v>否</v>
      </c>
      <c r="G94" s="141" t="str">
        <f t="shared" si="5"/>
        <v>项</v>
      </c>
    </row>
    <row r="95" ht="36" customHeight="1" spans="1:7">
      <c r="A95" s="423" t="s">
        <v>284</v>
      </c>
      <c r="B95" s="288" t="s">
        <v>144</v>
      </c>
      <c r="C95" s="290">
        <v>0</v>
      </c>
      <c r="D95" s="290">
        <v>0</v>
      </c>
      <c r="E95" s="291" t="str">
        <f t="shared" si="6"/>
        <v/>
      </c>
      <c r="F95" s="261" t="str">
        <f t="shared" si="4"/>
        <v>否</v>
      </c>
      <c r="G95" s="141" t="str">
        <f t="shared" si="5"/>
        <v>项</v>
      </c>
    </row>
    <row r="96" ht="36" customHeight="1" spans="1:7">
      <c r="A96" s="423" t="s">
        <v>285</v>
      </c>
      <c r="B96" s="288" t="s">
        <v>286</v>
      </c>
      <c r="C96" s="290"/>
      <c r="D96" s="290"/>
      <c r="E96" s="291" t="str">
        <f t="shared" si="6"/>
        <v/>
      </c>
      <c r="F96" s="261" t="str">
        <f t="shared" si="4"/>
        <v>否</v>
      </c>
      <c r="G96" s="141" t="str">
        <f t="shared" si="5"/>
        <v>项</v>
      </c>
    </row>
    <row r="97" ht="36" customHeight="1" spans="1:7">
      <c r="A97" s="423" t="s">
        <v>287</v>
      </c>
      <c r="B97" s="288" t="s">
        <v>288</v>
      </c>
      <c r="C97" s="290">
        <v>0</v>
      </c>
      <c r="D97" s="290">
        <v>0</v>
      </c>
      <c r="E97" s="291" t="str">
        <f t="shared" si="6"/>
        <v/>
      </c>
      <c r="F97" s="261" t="str">
        <f t="shared" si="4"/>
        <v>否</v>
      </c>
      <c r="G97" s="141" t="str">
        <f t="shared" si="5"/>
        <v>项</v>
      </c>
    </row>
    <row r="98" ht="36" customHeight="1" spans="1:7">
      <c r="A98" s="423" t="s">
        <v>289</v>
      </c>
      <c r="B98" s="288" t="s">
        <v>241</v>
      </c>
      <c r="C98" s="290">
        <v>0</v>
      </c>
      <c r="D98" s="290">
        <v>0</v>
      </c>
      <c r="E98" s="291" t="str">
        <f t="shared" si="6"/>
        <v/>
      </c>
      <c r="F98" s="261" t="str">
        <f t="shared" si="4"/>
        <v>否</v>
      </c>
      <c r="G98" s="141" t="str">
        <f t="shared" si="5"/>
        <v>项</v>
      </c>
    </row>
    <row r="99" ht="36" customHeight="1" spans="1:7">
      <c r="A99" s="423" t="s">
        <v>290</v>
      </c>
      <c r="B99" s="288" t="s">
        <v>291</v>
      </c>
      <c r="C99" s="290">
        <v>0</v>
      </c>
      <c r="D99" s="290">
        <v>0</v>
      </c>
      <c r="E99" s="291" t="str">
        <f t="shared" si="6"/>
        <v/>
      </c>
      <c r="F99" s="261" t="str">
        <f t="shared" si="4"/>
        <v>否</v>
      </c>
      <c r="G99" s="141" t="str">
        <f t="shared" si="5"/>
        <v>项</v>
      </c>
    </row>
    <row r="100" ht="36" customHeight="1" spans="1:7">
      <c r="A100" s="423" t="s">
        <v>292</v>
      </c>
      <c r="B100" s="288" t="s">
        <v>293</v>
      </c>
      <c r="C100" s="290">
        <v>0</v>
      </c>
      <c r="D100" s="290">
        <v>0</v>
      </c>
      <c r="E100" s="291" t="str">
        <f t="shared" si="6"/>
        <v/>
      </c>
      <c r="F100" s="261" t="str">
        <f t="shared" si="4"/>
        <v>否</v>
      </c>
      <c r="G100" s="141" t="str">
        <f t="shared" si="5"/>
        <v>项</v>
      </c>
    </row>
    <row r="101" ht="36" customHeight="1" spans="1:7">
      <c r="A101" s="423" t="s">
        <v>294</v>
      </c>
      <c r="B101" s="288" t="s">
        <v>295</v>
      </c>
      <c r="C101" s="290">
        <v>0</v>
      </c>
      <c r="D101" s="290">
        <v>0</v>
      </c>
      <c r="E101" s="291" t="str">
        <f t="shared" si="6"/>
        <v/>
      </c>
      <c r="F101" s="261" t="str">
        <f t="shared" si="4"/>
        <v>否</v>
      </c>
      <c r="G101" s="141" t="str">
        <f t="shared" si="5"/>
        <v>项</v>
      </c>
    </row>
    <row r="102" ht="36" customHeight="1" spans="1:7">
      <c r="A102" s="423" t="s">
        <v>296</v>
      </c>
      <c r="B102" s="288" t="s">
        <v>297</v>
      </c>
      <c r="C102" s="290">
        <v>0</v>
      </c>
      <c r="D102" s="290">
        <v>0</v>
      </c>
      <c r="E102" s="291" t="str">
        <f t="shared" si="6"/>
        <v/>
      </c>
      <c r="F102" s="261" t="str">
        <f t="shared" si="4"/>
        <v>否</v>
      </c>
      <c r="G102" s="141" t="str">
        <f t="shared" si="5"/>
        <v>项</v>
      </c>
    </row>
    <row r="103" ht="36" customHeight="1" spans="1:7">
      <c r="A103" s="423" t="s">
        <v>298</v>
      </c>
      <c r="B103" s="288" t="s">
        <v>158</v>
      </c>
      <c r="C103" s="290">
        <v>0</v>
      </c>
      <c r="D103" s="290">
        <v>0</v>
      </c>
      <c r="E103" s="291" t="str">
        <f t="shared" si="6"/>
        <v/>
      </c>
      <c r="F103" s="261" t="str">
        <f t="shared" si="4"/>
        <v>否</v>
      </c>
      <c r="G103" s="141" t="str">
        <f t="shared" si="5"/>
        <v>项</v>
      </c>
    </row>
    <row r="104" ht="36" customHeight="1" spans="1:7">
      <c r="A104" s="423" t="s">
        <v>299</v>
      </c>
      <c r="B104" s="288" t="s">
        <v>300</v>
      </c>
      <c r="C104" s="290"/>
      <c r="D104" s="290"/>
      <c r="E104" s="291" t="str">
        <f t="shared" si="6"/>
        <v/>
      </c>
      <c r="F104" s="261" t="str">
        <f t="shared" si="4"/>
        <v>否</v>
      </c>
      <c r="G104" s="141" t="str">
        <f t="shared" si="5"/>
        <v>项</v>
      </c>
    </row>
    <row r="105" ht="36" customHeight="1" spans="1:7">
      <c r="A105" s="422" t="s">
        <v>301</v>
      </c>
      <c r="B105" s="284" t="s">
        <v>302</v>
      </c>
      <c r="C105" s="293"/>
      <c r="D105" s="293"/>
      <c r="E105" s="291" t="str">
        <f t="shared" si="6"/>
        <v/>
      </c>
      <c r="F105" s="261" t="str">
        <f t="shared" si="4"/>
        <v>否</v>
      </c>
      <c r="G105" s="141" t="str">
        <f t="shared" si="5"/>
        <v>款</v>
      </c>
    </row>
    <row r="106" ht="36" customHeight="1" spans="1:7">
      <c r="A106" s="423" t="s">
        <v>303</v>
      </c>
      <c r="B106" s="288" t="s">
        <v>140</v>
      </c>
      <c r="C106" s="290"/>
      <c r="D106" s="290"/>
      <c r="E106" s="291" t="str">
        <f t="shared" si="6"/>
        <v/>
      </c>
      <c r="F106" s="261" t="str">
        <f t="shared" si="4"/>
        <v>否</v>
      </c>
      <c r="G106" s="141" t="str">
        <f t="shared" si="5"/>
        <v>项</v>
      </c>
    </row>
    <row r="107" ht="36" customHeight="1" spans="1:7">
      <c r="A107" s="423" t="s">
        <v>304</v>
      </c>
      <c r="B107" s="288" t="s">
        <v>142</v>
      </c>
      <c r="C107" s="290">
        <v>0</v>
      </c>
      <c r="D107" s="290">
        <v>0</v>
      </c>
      <c r="E107" s="291" t="str">
        <f t="shared" si="6"/>
        <v/>
      </c>
      <c r="F107" s="261" t="str">
        <f t="shared" si="4"/>
        <v>否</v>
      </c>
      <c r="G107" s="141" t="str">
        <f t="shared" si="5"/>
        <v>项</v>
      </c>
    </row>
    <row r="108" ht="36" customHeight="1" spans="1:7">
      <c r="A108" s="423" t="s">
        <v>305</v>
      </c>
      <c r="B108" s="288" t="s">
        <v>144</v>
      </c>
      <c r="C108" s="290">
        <v>0</v>
      </c>
      <c r="D108" s="290">
        <v>0</v>
      </c>
      <c r="E108" s="291" t="str">
        <f t="shared" si="6"/>
        <v/>
      </c>
      <c r="F108" s="261" t="str">
        <f t="shared" si="4"/>
        <v>否</v>
      </c>
      <c r="G108" s="141" t="str">
        <f t="shared" si="5"/>
        <v>项</v>
      </c>
    </row>
    <row r="109" ht="36" customHeight="1" spans="1:7">
      <c r="A109" s="423" t="s">
        <v>306</v>
      </c>
      <c r="B109" s="288" t="s">
        <v>307</v>
      </c>
      <c r="C109" s="290">
        <v>0</v>
      </c>
      <c r="D109" s="290">
        <v>0</v>
      </c>
      <c r="E109" s="291" t="str">
        <f t="shared" si="6"/>
        <v/>
      </c>
      <c r="F109" s="261" t="str">
        <f t="shared" si="4"/>
        <v>否</v>
      </c>
      <c r="G109" s="141" t="str">
        <f t="shared" si="5"/>
        <v>项</v>
      </c>
    </row>
    <row r="110" ht="36" customHeight="1" spans="1:7">
      <c r="A110" s="423" t="s">
        <v>308</v>
      </c>
      <c r="B110" s="288" t="s">
        <v>309</v>
      </c>
      <c r="C110" s="290">
        <v>0</v>
      </c>
      <c r="D110" s="290">
        <v>0</v>
      </c>
      <c r="E110" s="291" t="str">
        <f t="shared" si="6"/>
        <v/>
      </c>
      <c r="F110" s="261" t="str">
        <f t="shared" si="4"/>
        <v>否</v>
      </c>
      <c r="G110" s="141" t="str">
        <f t="shared" si="5"/>
        <v>项</v>
      </c>
    </row>
    <row r="111" ht="36" customHeight="1" spans="1:7">
      <c r="A111" s="423" t="s">
        <v>310</v>
      </c>
      <c r="B111" s="288" t="s">
        <v>311</v>
      </c>
      <c r="C111" s="290">
        <v>0</v>
      </c>
      <c r="D111" s="290">
        <v>0</v>
      </c>
      <c r="E111" s="291" t="str">
        <f t="shared" si="6"/>
        <v/>
      </c>
      <c r="F111" s="261" t="str">
        <f t="shared" si="4"/>
        <v>否</v>
      </c>
      <c r="G111" s="141" t="str">
        <f t="shared" si="5"/>
        <v>项</v>
      </c>
    </row>
    <row r="112" ht="36" customHeight="1" spans="1:7">
      <c r="A112" s="423" t="s">
        <v>312</v>
      </c>
      <c r="B112" s="288" t="s">
        <v>313</v>
      </c>
      <c r="C112" s="290"/>
      <c r="D112" s="290"/>
      <c r="E112" s="291" t="str">
        <f t="shared" si="6"/>
        <v/>
      </c>
      <c r="F112" s="261" t="str">
        <f t="shared" si="4"/>
        <v>否</v>
      </c>
      <c r="G112" s="141" t="str">
        <f t="shared" si="5"/>
        <v>项</v>
      </c>
    </row>
    <row r="113" ht="36" customHeight="1" spans="1:7">
      <c r="A113" s="423" t="s">
        <v>314</v>
      </c>
      <c r="B113" s="288" t="s">
        <v>158</v>
      </c>
      <c r="C113" s="290"/>
      <c r="D113" s="290"/>
      <c r="E113" s="291" t="str">
        <f t="shared" si="6"/>
        <v/>
      </c>
      <c r="F113" s="261" t="str">
        <f t="shared" si="4"/>
        <v>否</v>
      </c>
      <c r="G113" s="141" t="str">
        <f t="shared" si="5"/>
        <v>项</v>
      </c>
    </row>
    <row r="114" ht="36" customHeight="1" spans="1:7">
      <c r="A114" s="423" t="s">
        <v>315</v>
      </c>
      <c r="B114" s="288" t="s">
        <v>316</v>
      </c>
      <c r="C114" s="290"/>
      <c r="D114" s="290"/>
      <c r="E114" s="291" t="str">
        <f t="shared" si="6"/>
        <v/>
      </c>
      <c r="F114" s="261" t="str">
        <f t="shared" si="4"/>
        <v>否</v>
      </c>
      <c r="G114" s="141" t="str">
        <f t="shared" si="5"/>
        <v>项</v>
      </c>
    </row>
    <row r="115" ht="36" customHeight="1" spans="1:7">
      <c r="A115" s="422" t="s">
        <v>317</v>
      </c>
      <c r="B115" s="284" t="s">
        <v>318</v>
      </c>
      <c r="C115" s="293">
        <v>1819</v>
      </c>
      <c r="D115" s="293">
        <f>SUM(D116:D123)</f>
        <v>2039</v>
      </c>
      <c r="E115" s="291">
        <f t="shared" si="6"/>
        <v>0.121</v>
      </c>
      <c r="F115" s="261" t="str">
        <f t="shared" si="4"/>
        <v>是</v>
      </c>
      <c r="G115" s="141" t="str">
        <f t="shared" si="5"/>
        <v>款</v>
      </c>
    </row>
    <row r="116" ht="36" customHeight="1" spans="1:7">
      <c r="A116" s="423" t="s">
        <v>319</v>
      </c>
      <c r="B116" s="288" t="s">
        <v>140</v>
      </c>
      <c r="C116" s="290">
        <v>1110</v>
      </c>
      <c r="D116" s="290">
        <v>1016</v>
      </c>
      <c r="E116" s="291">
        <f t="shared" si="6"/>
        <v>-0.085</v>
      </c>
      <c r="F116" s="261" t="str">
        <f t="shared" si="4"/>
        <v>是</v>
      </c>
      <c r="G116" s="141" t="str">
        <f t="shared" si="5"/>
        <v>项</v>
      </c>
    </row>
    <row r="117" ht="36" customHeight="1" spans="1:7">
      <c r="A117" s="423" t="s">
        <v>320</v>
      </c>
      <c r="B117" s="288" t="s">
        <v>142</v>
      </c>
      <c r="C117" s="290">
        <v>0</v>
      </c>
      <c r="D117" s="290">
        <v>0</v>
      </c>
      <c r="E117" s="291" t="str">
        <f t="shared" si="6"/>
        <v/>
      </c>
      <c r="F117" s="261" t="str">
        <f t="shared" si="4"/>
        <v>否</v>
      </c>
      <c r="G117" s="141" t="str">
        <f t="shared" si="5"/>
        <v>项</v>
      </c>
    </row>
    <row r="118" ht="36" customHeight="1" spans="1:7">
      <c r="A118" s="423" t="s">
        <v>321</v>
      </c>
      <c r="B118" s="288" t="s">
        <v>144</v>
      </c>
      <c r="C118" s="290"/>
      <c r="D118" s="290"/>
      <c r="E118" s="291" t="str">
        <f t="shared" si="6"/>
        <v/>
      </c>
      <c r="F118" s="261" t="str">
        <f t="shared" si="4"/>
        <v>否</v>
      </c>
      <c r="G118" s="141" t="str">
        <f t="shared" si="5"/>
        <v>项</v>
      </c>
    </row>
    <row r="119" ht="36" customHeight="1" spans="1:7">
      <c r="A119" s="423" t="s">
        <v>322</v>
      </c>
      <c r="B119" s="288" t="s">
        <v>323</v>
      </c>
      <c r="C119" s="290"/>
      <c r="D119" s="290">
        <v>20</v>
      </c>
      <c r="E119" s="291" t="str">
        <f t="shared" si="6"/>
        <v/>
      </c>
      <c r="F119" s="261" t="str">
        <f t="shared" si="4"/>
        <v>是</v>
      </c>
      <c r="G119" s="141" t="str">
        <f t="shared" si="5"/>
        <v>项</v>
      </c>
    </row>
    <row r="120" ht="36" customHeight="1" spans="1:7">
      <c r="A120" s="423" t="s">
        <v>324</v>
      </c>
      <c r="B120" s="288" t="s">
        <v>325</v>
      </c>
      <c r="C120" s="290">
        <v>709</v>
      </c>
      <c r="D120" s="290">
        <v>953</v>
      </c>
      <c r="E120" s="291">
        <f t="shared" si="6"/>
        <v>0.344</v>
      </c>
      <c r="F120" s="261" t="str">
        <f t="shared" si="4"/>
        <v>是</v>
      </c>
      <c r="G120" s="141" t="str">
        <f t="shared" si="5"/>
        <v>项</v>
      </c>
    </row>
    <row r="121" ht="36" customHeight="1" spans="1:7">
      <c r="A121" s="423" t="s">
        <v>326</v>
      </c>
      <c r="B121" s="288" t="s">
        <v>327</v>
      </c>
      <c r="C121" s="290">
        <v>0</v>
      </c>
      <c r="D121" s="290">
        <v>0</v>
      </c>
      <c r="E121" s="291" t="str">
        <f t="shared" si="6"/>
        <v/>
      </c>
      <c r="F121" s="261" t="str">
        <f t="shared" si="4"/>
        <v>否</v>
      </c>
      <c r="G121" s="141" t="str">
        <f t="shared" si="5"/>
        <v>项</v>
      </c>
    </row>
    <row r="122" ht="36" customHeight="1" spans="1:7">
      <c r="A122" s="423" t="s">
        <v>328</v>
      </c>
      <c r="B122" s="288" t="s">
        <v>158</v>
      </c>
      <c r="C122" s="290"/>
      <c r="D122" s="290"/>
      <c r="E122" s="291" t="str">
        <f t="shared" si="6"/>
        <v/>
      </c>
      <c r="F122" s="261" t="str">
        <f t="shared" si="4"/>
        <v>否</v>
      </c>
      <c r="G122" s="141" t="str">
        <f t="shared" si="5"/>
        <v>项</v>
      </c>
    </row>
    <row r="123" ht="36" customHeight="1" spans="1:7">
      <c r="A123" s="423" t="s">
        <v>329</v>
      </c>
      <c r="B123" s="288" t="s">
        <v>330</v>
      </c>
      <c r="C123" s="290"/>
      <c r="D123" s="290">
        <v>50</v>
      </c>
      <c r="E123" s="291" t="str">
        <f t="shared" si="6"/>
        <v/>
      </c>
      <c r="F123" s="261" t="str">
        <f t="shared" si="4"/>
        <v>是</v>
      </c>
      <c r="G123" s="141" t="str">
        <f t="shared" si="5"/>
        <v>项</v>
      </c>
    </row>
    <row r="124" ht="36" customHeight="1" spans="1:7">
      <c r="A124" s="422" t="s">
        <v>331</v>
      </c>
      <c r="B124" s="284" t="s">
        <v>332</v>
      </c>
      <c r="C124" s="293">
        <v>1236</v>
      </c>
      <c r="D124" s="293">
        <f>SUM(D125:D134)</f>
        <v>823</v>
      </c>
      <c r="E124" s="291">
        <f t="shared" si="6"/>
        <v>-0.334</v>
      </c>
      <c r="F124" s="261" t="str">
        <f t="shared" si="4"/>
        <v>是</v>
      </c>
      <c r="G124" s="141" t="str">
        <f t="shared" si="5"/>
        <v>款</v>
      </c>
    </row>
    <row r="125" ht="36" customHeight="1" spans="1:7">
      <c r="A125" s="423" t="s">
        <v>333</v>
      </c>
      <c r="B125" s="288" t="s">
        <v>140</v>
      </c>
      <c r="C125" s="290">
        <v>549</v>
      </c>
      <c r="D125" s="290">
        <v>536</v>
      </c>
      <c r="E125" s="291">
        <f t="shared" si="6"/>
        <v>-0.024</v>
      </c>
      <c r="F125" s="261" t="str">
        <f t="shared" si="4"/>
        <v>是</v>
      </c>
      <c r="G125" s="141" t="str">
        <f t="shared" si="5"/>
        <v>项</v>
      </c>
    </row>
    <row r="126" ht="36" customHeight="1" spans="1:7">
      <c r="A126" s="423" t="s">
        <v>334</v>
      </c>
      <c r="B126" s="288" t="s">
        <v>142</v>
      </c>
      <c r="C126" s="290">
        <v>190</v>
      </c>
      <c r="D126" s="290">
        <v>0</v>
      </c>
      <c r="E126" s="291">
        <f t="shared" si="6"/>
        <v>-1</v>
      </c>
      <c r="F126" s="261" t="str">
        <f t="shared" si="4"/>
        <v>是</v>
      </c>
      <c r="G126" s="141" t="str">
        <f t="shared" si="5"/>
        <v>项</v>
      </c>
    </row>
    <row r="127" ht="36" customHeight="1" spans="1:7">
      <c r="A127" s="423" t="s">
        <v>335</v>
      </c>
      <c r="B127" s="288" t="s">
        <v>144</v>
      </c>
      <c r="C127" s="290"/>
      <c r="D127" s="290"/>
      <c r="E127" s="291" t="str">
        <f t="shared" si="6"/>
        <v/>
      </c>
      <c r="F127" s="261" t="str">
        <f t="shared" si="4"/>
        <v>否</v>
      </c>
      <c r="G127" s="141" t="str">
        <f t="shared" si="5"/>
        <v>项</v>
      </c>
    </row>
    <row r="128" ht="36" customHeight="1" spans="1:7">
      <c r="A128" s="423" t="s">
        <v>336</v>
      </c>
      <c r="B128" s="288" t="s">
        <v>337</v>
      </c>
      <c r="C128" s="290">
        <v>0</v>
      </c>
      <c r="D128" s="290">
        <v>0</v>
      </c>
      <c r="E128" s="291" t="str">
        <f t="shared" si="6"/>
        <v/>
      </c>
      <c r="F128" s="261" t="str">
        <f t="shared" si="4"/>
        <v>否</v>
      </c>
      <c r="G128" s="141" t="str">
        <f t="shared" si="5"/>
        <v>项</v>
      </c>
    </row>
    <row r="129" ht="36" customHeight="1" spans="1:7">
      <c r="A129" s="423" t="s">
        <v>338</v>
      </c>
      <c r="B129" s="288" t="s">
        <v>339</v>
      </c>
      <c r="C129" s="290">
        <v>0</v>
      </c>
      <c r="D129" s="290">
        <v>0</v>
      </c>
      <c r="E129" s="291" t="str">
        <f t="shared" si="6"/>
        <v/>
      </c>
      <c r="F129" s="261" t="str">
        <f t="shared" si="4"/>
        <v>否</v>
      </c>
      <c r="G129" s="141" t="str">
        <f t="shared" si="5"/>
        <v>项</v>
      </c>
    </row>
    <row r="130" ht="36" customHeight="1" spans="1:7">
      <c r="A130" s="423" t="s">
        <v>340</v>
      </c>
      <c r="B130" s="288" t="s">
        <v>341</v>
      </c>
      <c r="C130" s="290">
        <v>0</v>
      </c>
      <c r="D130" s="290">
        <v>0</v>
      </c>
      <c r="E130" s="291" t="str">
        <f t="shared" si="6"/>
        <v/>
      </c>
      <c r="F130" s="261" t="str">
        <f t="shared" si="4"/>
        <v>否</v>
      </c>
      <c r="G130" s="141" t="str">
        <f t="shared" si="5"/>
        <v>项</v>
      </c>
    </row>
    <row r="131" ht="36" customHeight="1" spans="1:7">
      <c r="A131" s="423" t="s">
        <v>342</v>
      </c>
      <c r="B131" s="288" t="s">
        <v>343</v>
      </c>
      <c r="C131" s="290">
        <v>0</v>
      </c>
      <c r="D131" s="290">
        <v>0</v>
      </c>
      <c r="E131" s="291" t="str">
        <f t="shared" si="6"/>
        <v/>
      </c>
      <c r="F131" s="261" t="str">
        <f t="shared" si="4"/>
        <v>否</v>
      </c>
      <c r="G131" s="141" t="str">
        <f t="shared" si="5"/>
        <v>项</v>
      </c>
    </row>
    <row r="132" ht="36" customHeight="1" spans="1:7">
      <c r="A132" s="423" t="s">
        <v>344</v>
      </c>
      <c r="B132" s="288" t="s">
        <v>345</v>
      </c>
      <c r="C132" s="290">
        <v>400</v>
      </c>
      <c r="D132" s="290">
        <v>220</v>
      </c>
      <c r="E132" s="291">
        <f t="shared" si="6"/>
        <v>-0.45</v>
      </c>
      <c r="F132" s="261" t="str">
        <f t="shared" ref="F132:F195" si="7">IF(LEN(A132)=3,"是",IF(B132&lt;&gt;"",IF(SUM(C132:D132)&lt;&gt;0,"是","否"),"是"))</f>
        <v>是</v>
      </c>
      <c r="G132" s="141" t="str">
        <f t="shared" ref="G132:G195" si="8">IF(LEN(A132)=3,"类",IF(LEN(A132)=5,"款","项"))</f>
        <v>项</v>
      </c>
    </row>
    <row r="133" ht="36" customHeight="1" spans="1:7">
      <c r="A133" s="423" t="s">
        <v>346</v>
      </c>
      <c r="B133" s="288" t="s">
        <v>158</v>
      </c>
      <c r="C133" s="290"/>
      <c r="D133" s="290"/>
      <c r="E133" s="291" t="str">
        <f t="shared" si="6"/>
        <v/>
      </c>
      <c r="F133" s="261" t="str">
        <f t="shared" si="7"/>
        <v>否</v>
      </c>
      <c r="G133" s="141" t="str">
        <f t="shared" si="8"/>
        <v>项</v>
      </c>
    </row>
    <row r="134" ht="36" customHeight="1" spans="1:7">
      <c r="A134" s="423" t="s">
        <v>347</v>
      </c>
      <c r="B134" s="288" t="s">
        <v>348</v>
      </c>
      <c r="C134" s="290">
        <v>97</v>
      </c>
      <c r="D134" s="290">
        <v>67</v>
      </c>
      <c r="E134" s="291">
        <f t="shared" si="6"/>
        <v>-0.309</v>
      </c>
      <c r="F134" s="261" t="str">
        <f t="shared" si="7"/>
        <v>是</v>
      </c>
      <c r="G134" s="141" t="str">
        <f t="shared" si="8"/>
        <v>项</v>
      </c>
    </row>
    <row r="135" ht="36" customHeight="1" spans="1:7">
      <c r="A135" s="422" t="s">
        <v>349</v>
      </c>
      <c r="B135" s="284" t="s">
        <v>350</v>
      </c>
      <c r="C135" s="293"/>
      <c r="D135" s="293"/>
      <c r="E135" s="291" t="str">
        <f t="shared" si="6"/>
        <v/>
      </c>
      <c r="F135" s="261" t="str">
        <f t="shared" si="7"/>
        <v>否</v>
      </c>
      <c r="G135" s="141" t="str">
        <f t="shared" si="8"/>
        <v>款</v>
      </c>
    </row>
    <row r="136" ht="36" customHeight="1" spans="1:7">
      <c r="A136" s="423" t="s">
        <v>351</v>
      </c>
      <c r="B136" s="288" t="s">
        <v>140</v>
      </c>
      <c r="C136" s="290">
        <v>0</v>
      </c>
      <c r="D136" s="290">
        <v>0</v>
      </c>
      <c r="E136" s="291" t="str">
        <f t="shared" si="6"/>
        <v/>
      </c>
      <c r="F136" s="261" t="str">
        <f t="shared" si="7"/>
        <v>否</v>
      </c>
      <c r="G136" s="141" t="str">
        <f t="shared" si="8"/>
        <v>项</v>
      </c>
    </row>
    <row r="137" ht="36" customHeight="1" spans="1:7">
      <c r="A137" s="423" t="s">
        <v>352</v>
      </c>
      <c r="B137" s="288" t="s">
        <v>142</v>
      </c>
      <c r="C137" s="290"/>
      <c r="D137" s="290"/>
      <c r="E137" s="291" t="str">
        <f t="shared" si="6"/>
        <v/>
      </c>
      <c r="F137" s="261" t="str">
        <f t="shared" si="7"/>
        <v>否</v>
      </c>
      <c r="G137" s="141" t="str">
        <f t="shared" si="8"/>
        <v>项</v>
      </c>
    </row>
    <row r="138" ht="36" customHeight="1" spans="1:7">
      <c r="A138" s="423" t="s">
        <v>353</v>
      </c>
      <c r="B138" s="288" t="s">
        <v>144</v>
      </c>
      <c r="C138" s="290">
        <v>0</v>
      </c>
      <c r="D138" s="290">
        <v>0</v>
      </c>
      <c r="E138" s="291" t="str">
        <f t="shared" si="6"/>
        <v/>
      </c>
      <c r="F138" s="261" t="str">
        <f t="shared" si="7"/>
        <v>否</v>
      </c>
      <c r="G138" s="141" t="str">
        <f t="shared" si="8"/>
        <v>项</v>
      </c>
    </row>
    <row r="139" ht="36" customHeight="1" spans="1:7">
      <c r="A139" s="423" t="s">
        <v>354</v>
      </c>
      <c r="B139" s="288" t="s">
        <v>355</v>
      </c>
      <c r="C139" s="290">
        <v>0</v>
      </c>
      <c r="D139" s="290">
        <v>0</v>
      </c>
      <c r="E139" s="291" t="str">
        <f t="shared" si="6"/>
        <v/>
      </c>
      <c r="F139" s="261" t="str">
        <f t="shared" si="7"/>
        <v>否</v>
      </c>
      <c r="G139" s="141" t="str">
        <f t="shared" si="8"/>
        <v>项</v>
      </c>
    </row>
    <row r="140" ht="36" customHeight="1" spans="1:7">
      <c r="A140" s="423" t="s">
        <v>356</v>
      </c>
      <c r="B140" s="288" t="s">
        <v>357</v>
      </c>
      <c r="C140" s="290"/>
      <c r="D140" s="290"/>
      <c r="E140" s="291" t="str">
        <f t="shared" si="6"/>
        <v/>
      </c>
      <c r="F140" s="261" t="str">
        <f t="shared" si="7"/>
        <v>否</v>
      </c>
      <c r="G140" s="141" t="str">
        <f t="shared" si="8"/>
        <v>项</v>
      </c>
    </row>
    <row r="141" ht="36" customHeight="1" spans="1:7">
      <c r="A141" s="423" t="s">
        <v>358</v>
      </c>
      <c r="B141" s="288" t="s">
        <v>359</v>
      </c>
      <c r="C141" s="290"/>
      <c r="D141" s="290"/>
      <c r="E141" s="291" t="str">
        <f t="shared" si="6"/>
        <v/>
      </c>
      <c r="F141" s="261" t="str">
        <f t="shared" si="7"/>
        <v>否</v>
      </c>
      <c r="G141" s="141" t="str">
        <f t="shared" si="8"/>
        <v>项</v>
      </c>
    </row>
    <row r="142" ht="36" customHeight="1" spans="1:7">
      <c r="A142" s="423" t="s">
        <v>360</v>
      </c>
      <c r="B142" s="288" t="s">
        <v>361</v>
      </c>
      <c r="C142" s="290">
        <v>0</v>
      </c>
      <c r="D142" s="290">
        <v>0</v>
      </c>
      <c r="E142" s="291" t="str">
        <f t="shared" ref="E142:E205" si="9">IF(C142&gt;0,D142/C142-1,IF(C142&lt;0,-(D142/C142-1),""))</f>
        <v/>
      </c>
      <c r="F142" s="261" t="str">
        <f t="shared" si="7"/>
        <v>否</v>
      </c>
      <c r="G142" s="141" t="str">
        <f t="shared" si="8"/>
        <v>项</v>
      </c>
    </row>
    <row r="143" ht="36" customHeight="1" spans="1:7">
      <c r="A143" s="423" t="s">
        <v>362</v>
      </c>
      <c r="B143" s="288" t="s">
        <v>363</v>
      </c>
      <c r="C143" s="290">
        <v>0</v>
      </c>
      <c r="D143" s="290">
        <v>0</v>
      </c>
      <c r="E143" s="291" t="str">
        <f t="shared" si="9"/>
        <v/>
      </c>
      <c r="F143" s="261" t="str">
        <f t="shared" si="7"/>
        <v>否</v>
      </c>
      <c r="G143" s="141" t="str">
        <f t="shared" si="8"/>
        <v>项</v>
      </c>
    </row>
    <row r="144" ht="36" customHeight="1" spans="1:7">
      <c r="A144" s="423" t="s">
        <v>364</v>
      </c>
      <c r="B144" s="288" t="s">
        <v>365</v>
      </c>
      <c r="C144" s="290">
        <v>0</v>
      </c>
      <c r="D144" s="290">
        <v>0</v>
      </c>
      <c r="E144" s="291" t="str">
        <f t="shared" si="9"/>
        <v/>
      </c>
      <c r="F144" s="261" t="str">
        <f t="shared" si="7"/>
        <v>否</v>
      </c>
      <c r="G144" s="141" t="str">
        <f t="shared" si="8"/>
        <v>项</v>
      </c>
    </row>
    <row r="145" ht="36" customHeight="1" spans="1:7">
      <c r="A145" s="423" t="s">
        <v>366</v>
      </c>
      <c r="B145" s="288" t="s">
        <v>367</v>
      </c>
      <c r="C145" s="290">
        <v>0</v>
      </c>
      <c r="D145" s="290">
        <v>0</v>
      </c>
      <c r="E145" s="291" t="str">
        <f t="shared" si="9"/>
        <v/>
      </c>
      <c r="F145" s="261" t="str">
        <f t="shared" si="7"/>
        <v>否</v>
      </c>
      <c r="G145" s="141" t="str">
        <f t="shared" si="8"/>
        <v>项</v>
      </c>
    </row>
    <row r="146" ht="36" customHeight="1" spans="1:7">
      <c r="A146" s="423" t="s">
        <v>368</v>
      </c>
      <c r="B146" s="288" t="s">
        <v>158</v>
      </c>
      <c r="C146" s="290">
        <v>0</v>
      </c>
      <c r="D146" s="290">
        <v>0</v>
      </c>
      <c r="E146" s="291" t="str">
        <f t="shared" si="9"/>
        <v/>
      </c>
      <c r="F146" s="261" t="str">
        <f t="shared" si="7"/>
        <v>否</v>
      </c>
      <c r="G146" s="141" t="str">
        <f t="shared" si="8"/>
        <v>项</v>
      </c>
    </row>
    <row r="147" ht="36" customHeight="1" spans="1:7">
      <c r="A147" s="423" t="s">
        <v>369</v>
      </c>
      <c r="B147" s="288" t="s">
        <v>370</v>
      </c>
      <c r="C147" s="290"/>
      <c r="D147" s="290"/>
      <c r="E147" s="291" t="str">
        <f t="shared" si="9"/>
        <v/>
      </c>
      <c r="F147" s="261" t="str">
        <f t="shared" si="7"/>
        <v>否</v>
      </c>
      <c r="G147" s="141" t="str">
        <f t="shared" si="8"/>
        <v>项</v>
      </c>
    </row>
    <row r="148" ht="36" customHeight="1" spans="1:7">
      <c r="A148" s="422" t="s">
        <v>371</v>
      </c>
      <c r="B148" s="284" t="s">
        <v>372</v>
      </c>
      <c r="C148" s="293">
        <v>96</v>
      </c>
      <c r="D148" s="293">
        <f>SUM(D149:D154)</f>
        <v>117</v>
      </c>
      <c r="E148" s="291">
        <f t="shared" si="9"/>
        <v>0.219</v>
      </c>
      <c r="F148" s="261" t="str">
        <f t="shared" si="7"/>
        <v>是</v>
      </c>
      <c r="G148" s="141" t="str">
        <f t="shared" si="8"/>
        <v>款</v>
      </c>
    </row>
    <row r="149" ht="36" customHeight="1" spans="1:7">
      <c r="A149" s="423" t="s">
        <v>373</v>
      </c>
      <c r="B149" s="288" t="s">
        <v>140</v>
      </c>
      <c r="C149" s="290">
        <v>96</v>
      </c>
      <c r="D149" s="290">
        <v>117</v>
      </c>
      <c r="E149" s="291">
        <f t="shared" si="9"/>
        <v>0.219</v>
      </c>
      <c r="F149" s="261" t="str">
        <f t="shared" si="7"/>
        <v>是</v>
      </c>
      <c r="G149" s="141" t="str">
        <f t="shared" si="8"/>
        <v>项</v>
      </c>
    </row>
    <row r="150" ht="36" customHeight="1" spans="1:7">
      <c r="A150" s="423" t="s">
        <v>374</v>
      </c>
      <c r="B150" s="288" t="s">
        <v>142</v>
      </c>
      <c r="C150" s="290">
        <v>0</v>
      </c>
      <c r="D150" s="290">
        <v>0</v>
      </c>
      <c r="E150" s="291" t="str">
        <f t="shared" si="9"/>
        <v/>
      </c>
      <c r="F150" s="261" t="str">
        <f t="shared" si="7"/>
        <v>否</v>
      </c>
      <c r="G150" s="141" t="str">
        <f t="shared" si="8"/>
        <v>项</v>
      </c>
    </row>
    <row r="151" ht="36" customHeight="1" spans="1:7">
      <c r="A151" s="423" t="s">
        <v>375</v>
      </c>
      <c r="B151" s="288" t="s">
        <v>144</v>
      </c>
      <c r="C151" s="290"/>
      <c r="D151" s="290"/>
      <c r="E151" s="291" t="str">
        <f t="shared" si="9"/>
        <v/>
      </c>
      <c r="F151" s="261" t="str">
        <f t="shared" si="7"/>
        <v>否</v>
      </c>
      <c r="G151" s="141" t="str">
        <f t="shared" si="8"/>
        <v>项</v>
      </c>
    </row>
    <row r="152" ht="36" customHeight="1" spans="1:7">
      <c r="A152" s="423" t="s">
        <v>376</v>
      </c>
      <c r="B152" s="288" t="s">
        <v>377</v>
      </c>
      <c r="C152" s="290"/>
      <c r="D152" s="290"/>
      <c r="E152" s="291" t="str">
        <f t="shared" si="9"/>
        <v/>
      </c>
      <c r="F152" s="261" t="str">
        <f t="shared" si="7"/>
        <v>否</v>
      </c>
      <c r="G152" s="141" t="str">
        <f t="shared" si="8"/>
        <v>项</v>
      </c>
    </row>
    <row r="153" ht="36" customHeight="1" spans="1:7">
      <c r="A153" s="423" t="s">
        <v>378</v>
      </c>
      <c r="B153" s="288" t="s">
        <v>158</v>
      </c>
      <c r="C153" s="290"/>
      <c r="D153" s="290"/>
      <c r="E153" s="291" t="str">
        <f t="shared" si="9"/>
        <v/>
      </c>
      <c r="F153" s="261" t="str">
        <f t="shared" si="7"/>
        <v>否</v>
      </c>
      <c r="G153" s="141" t="str">
        <f t="shared" si="8"/>
        <v>项</v>
      </c>
    </row>
    <row r="154" ht="36" customHeight="1" spans="1:7">
      <c r="A154" s="423" t="s">
        <v>379</v>
      </c>
      <c r="B154" s="288" t="s">
        <v>380</v>
      </c>
      <c r="C154" s="290"/>
      <c r="D154" s="290"/>
      <c r="E154" s="291" t="str">
        <f t="shared" si="9"/>
        <v/>
      </c>
      <c r="F154" s="261" t="str">
        <f t="shared" si="7"/>
        <v>否</v>
      </c>
      <c r="G154" s="141" t="str">
        <f t="shared" si="8"/>
        <v>项</v>
      </c>
    </row>
    <row r="155" ht="36" customHeight="1" spans="1:7">
      <c r="A155" s="422" t="s">
        <v>381</v>
      </c>
      <c r="B155" s="284" t="s">
        <v>382</v>
      </c>
      <c r="C155" s="293"/>
      <c r="D155" s="293"/>
      <c r="E155" s="291" t="str">
        <f t="shared" si="9"/>
        <v/>
      </c>
      <c r="F155" s="261" t="str">
        <f t="shared" si="7"/>
        <v>否</v>
      </c>
      <c r="G155" s="141" t="str">
        <f t="shared" si="8"/>
        <v>款</v>
      </c>
    </row>
    <row r="156" ht="36" customHeight="1" spans="1:7">
      <c r="A156" s="423" t="s">
        <v>383</v>
      </c>
      <c r="B156" s="288" t="s">
        <v>140</v>
      </c>
      <c r="C156" s="290"/>
      <c r="D156" s="290"/>
      <c r="E156" s="291" t="str">
        <f t="shared" si="9"/>
        <v/>
      </c>
      <c r="F156" s="261" t="str">
        <f t="shared" si="7"/>
        <v>否</v>
      </c>
      <c r="G156" s="141" t="str">
        <f t="shared" si="8"/>
        <v>项</v>
      </c>
    </row>
    <row r="157" ht="36" customHeight="1" spans="1:7">
      <c r="A157" s="423" t="s">
        <v>384</v>
      </c>
      <c r="B157" s="288" t="s">
        <v>142</v>
      </c>
      <c r="C157" s="290">
        <v>0</v>
      </c>
      <c r="D157" s="290">
        <v>0</v>
      </c>
      <c r="E157" s="291" t="str">
        <f t="shared" si="9"/>
        <v/>
      </c>
      <c r="F157" s="261" t="str">
        <f t="shared" si="7"/>
        <v>否</v>
      </c>
      <c r="G157" s="141" t="str">
        <f t="shared" si="8"/>
        <v>项</v>
      </c>
    </row>
    <row r="158" ht="36" customHeight="1" spans="1:7">
      <c r="A158" s="423" t="s">
        <v>385</v>
      </c>
      <c r="B158" s="288" t="s">
        <v>144</v>
      </c>
      <c r="C158" s="290"/>
      <c r="D158" s="290"/>
      <c r="E158" s="291" t="str">
        <f t="shared" si="9"/>
        <v/>
      </c>
      <c r="F158" s="261" t="str">
        <f t="shared" si="7"/>
        <v>否</v>
      </c>
      <c r="G158" s="141" t="str">
        <f t="shared" si="8"/>
        <v>项</v>
      </c>
    </row>
    <row r="159" ht="36" customHeight="1" spans="1:7">
      <c r="A159" s="423" t="s">
        <v>386</v>
      </c>
      <c r="B159" s="288" t="s">
        <v>387</v>
      </c>
      <c r="C159" s="290">
        <v>0</v>
      </c>
      <c r="D159" s="290">
        <v>0</v>
      </c>
      <c r="E159" s="291" t="str">
        <f t="shared" si="9"/>
        <v/>
      </c>
      <c r="F159" s="261" t="str">
        <f t="shared" si="7"/>
        <v>否</v>
      </c>
      <c r="G159" s="141" t="str">
        <f t="shared" si="8"/>
        <v>项</v>
      </c>
    </row>
    <row r="160" ht="36" customHeight="1" spans="1:7">
      <c r="A160" s="423" t="s">
        <v>388</v>
      </c>
      <c r="B160" s="288" t="s">
        <v>389</v>
      </c>
      <c r="C160" s="290"/>
      <c r="D160" s="290"/>
      <c r="E160" s="291" t="str">
        <f t="shared" si="9"/>
        <v/>
      </c>
      <c r="F160" s="261" t="str">
        <f t="shared" si="7"/>
        <v>否</v>
      </c>
      <c r="G160" s="141" t="str">
        <f t="shared" si="8"/>
        <v>项</v>
      </c>
    </row>
    <row r="161" ht="36" customHeight="1" spans="1:7">
      <c r="A161" s="423" t="s">
        <v>390</v>
      </c>
      <c r="B161" s="288" t="s">
        <v>158</v>
      </c>
      <c r="C161" s="290"/>
      <c r="D161" s="290"/>
      <c r="E161" s="291" t="str">
        <f t="shared" si="9"/>
        <v/>
      </c>
      <c r="F161" s="261" t="str">
        <f t="shared" si="7"/>
        <v>否</v>
      </c>
      <c r="G161" s="141" t="str">
        <f t="shared" si="8"/>
        <v>项</v>
      </c>
    </row>
    <row r="162" ht="36" customHeight="1" spans="1:7">
      <c r="A162" s="423" t="s">
        <v>391</v>
      </c>
      <c r="B162" s="288" t="s">
        <v>392</v>
      </c>
      <c r="C162" s="290">
        <v>0</v>
      </c>
      <c r="D162" s="290">
        <v>0</v>
      </c>
      <c r="E162" s="291" t="str">
        <f t="shared" si="9"/>
        <v/>
      </c>
      <c r="F162" s="261" t="str">
        <f t="shared" si="7"/>
        <v>否</v>
      </c>
      <c r="G162" s="141" t="str">
        <f t="shared" si="8"/>
        <v>项</v>
      </c>
    </row>
    <row r="163" ht="36" customHeight="1" spans="1:7">
      <c r="A163" s="422" t="s">
        <v>393</v>
      </c>
      <c r="B163" s="284" t="s">
        <v>394</v>
      </c>
      <c r="C163" s="293">
        <v>106</v>
      </c>
      <c r="D163" s="293">
        <f>SUM(D164:D168)</f>
        <v>134</v>
      </c>
      <c r="E163" s="291">
        <f t="shared" si="9"/>
        <v>0.264</v>
      </c>
      <c r="F163" s="261" t="str">
        <f t="shared" si="7"/>
        <v>是</v>
      </c>
      <c r="G163" s="141" t="str">
        <f t="shared" si="8"/>
        <v>款</v>
      </c>
    </row>
    <row r="164" ht="36" customHeight="1" spans="1:7">
      <c r="A164" s="423" t="s">
        <v>395</v>
      </c>
      <c r="B164" s="288" t="s">
        <v>140</v>
      </c>
      <c r="C164" s="290">
        <v>106</v>
      </c>
      <c r="D164" s="290">
        <v>134</v>
      </c>
      <c r="E164" s="291">
        <f t="shared" si="9"/>
        <v>0.264</v>
      </c>
      <c r="F164" s="261" t="str">
        <f t="shared" si="7"/>
        <v>是</v>
      </c>
      <c r="G164" s="141" t="str">
        <f t="shared" si="8"/>
        <v>项</v>
      </c>
    </row>
    <row r="165" ht="36" customHeight="1" spans="1:7">
      <c r="A165" s="423" t="s">
        <v>396</v>
      </c>
      <c r="B165" s="288" t="s">
        <v>142</v>
      </c>
      <c r="C165" s="290">
        <v>0</v>
      </c>
      <c r="D165" s="290">
        <v>0</v>
      </c>
      <c r="E165" s="291" t="str">
        <f t="shared" si="9"/>
        <v/>
      </c>
      <c r="F165" s="261" t="str">
        <f t="shared" si="7"/>
        <v>否</v>
      </c>
      <c r="G165" s="141" t="str">
        <f t="shared" si="8"/>
        <v>项</v>
      </c>
    </row>
    <row r="166" ht="36" customHeight="1" spans="1:7">
      <c r="A166" s="423" t="s">
        <v>397</v>
      </c>
      <c r="B166" s="288" t="s">
        <v>144</v>
      </c>
      <c r="C166" s="290">
        <v>0</v>
      </c>
      <c r="D166" s="290">
        <v>0</v>
      </c>
      <c r="E166" s="291" t="str">
        <f t="shared" si="9"/>
        <v/>
      </c>
      <c r="F166" s="261" t="str">
        <f t="shared" si="7"/>
        <v>否</v>
      </c>
      <c r="G166" s="141" t="str">
        <f t="shared" si="8"/>
        <v>项</v>
      </c>
    </row>
    <row r="167" ht="36" customHeight="1" spans="1:7">
      <c r="A167" s="423" t="s">
        <v>398</v>
      </c>
      <c r="B167" s="288" t="s">
        <v>399</v>
      </c>
      <c r="C167" s="290"/>
      <c r="D167" s="290"/>
      <c r="E167" s="291" t="str">
        <f t="shared" si="9"/>
        <v/>
      </c>
      <c r="F167" s="261" t="str">
        <f t="shared" si="7"/>
        <v>否</v>
      </c>
      <c r="G167" s="141" t="str">
        <f t="shared" si="8"/>
        <v>项</v>
      </c>
    </row>
    <row r="168" ht="36" customHeight="1" spans="1:7">
      <c r="A168" s="423" t="s">
        <v>400</v>
      </c>
      <c r="B168" s="288" t="s">
        <v>401</v>
      </c>
      <c r="C168" s="290">
        <v>0</v>
      </c>
      <c r="D168" s="290">
        <v>0</v>
      </c>
      <c r="E168" s="291" t="str">
        <f t="shared" si="9"/>
        <v/>
      </c>
      <c r="F168" s="261" t="str">
        <f t="shared" si="7"/>
        <v>否</v>
      </c>
      <c r="G168" s="141" t="str">
        <f t="shared" si="8"/>
        <v>项</v>
      </c>
    </row>
    <row r="169" ht="36" customHeight="1" spans="1:7">
      <c r="A169" s="422" t="s">
        <v>402</v>
      </c>
      <c r="B169" s="284" t="s">
        <v>403</v>
      </c>
      <c r="C169" s="293">
        <v>98</v>
      </c>
      <c r="D169" s="293">
        <f>SUM(D170:D175)</f>
        <v>129</v>
      </c>
      <c r="E169" s="291">
        <f t="shared" si="9"/>
        <v>0.316</v>
      </c>
      <c r="F169" s="261" t="str">
        <f t="shared" si="7"/>
        <v>是</v>
      </c>
      <c r="G169" s="141" t="str">
        <f t="shared" si="8"/>
        <v>款</v>
      </c>
    </row>
    <row r="170" ht="36" customHeight="1" spans="1:7">
      <c r="A170" s="423" t="s">
        <v>404</v>
      </c>
      <c r="B170" s="288" t="s">
        <v>140</v>
      </c>
      <c r="C170" s="290">
        <v>98</v>
      </c>
      <c r="D170" s="290">
        <v>124</v>
      </c>
      <c r="E170" s="291">
        <f t="shared" si="9"/>
        <v>0.265</v>
      </c>
      <c r="F170" s="261" t="str">
        <f t="shared" si="7"/>
        <v>是</v>
      </c>
      <c r="G170" s="141" t="str">
        <f t="shared" si="8"/>
        <v>项</v>
      </c>
    </row>
    <row r="171" ht="36" customHeight="1" spans="1:7">
      <c r="A171" s="423" t="s">
        <v>405</v>
      </c>
      <c r="B171" s="288" t="s">
        <v>142</v>
      </c>
      <c r="C171" s="290">
        <v>0</v>
      </c>
      <c r="D171" s="290">
        <v>0</v>
      </c>
      <c r="E171" s="291" t="str">
        <f t="shared" si="9"/>
        <v/>
      </c>
      <c r="F171" s="261" t="str">
        <f t="shared" si="7"/>
        <v>否</v>
      </c>
      <c r="G171" s="141" t="str">
        <f t="shared" si="8"/>
        <v>项</v>
      </c>
    </row>
    <row r="172" ht="36" customHeight="1" spans="1:7">
      <c r="A172" s="423" t="s">
        <v>406</v>
      </c>
      <c r="B172" s="288" t="s">
        <v>144</v>
      </c>
      <c r="C172" s="290">
        <v>0</v>
      </c>
      <c r="D172" s="290">
        <v>0</v>
      </c>
      <c r="E172" s="291" t="str">
        <f t="shared" si="9"/>
        <v/>
      </c>
      <c r="F172" s="261" t="str">
        <f t="shared" si="7"/>
        <v>否</v>
      </c>
      <c r="G172" s="141" t="str">
        <f t="shared" si="8"/>
        <v>项</v>
      </c>
    </row>
    <row r="173" ht="36" customHeight="1" spans="1:7">
      <c r="A173" s="423" t="s">
        <v>407</v>
      </c>
      <c r="B173" s="288" t="s">
        <v>171</v>
      </c>
      <c r="C173" s="290"/>
      <c r="D173" s="290"/>
      <c r="E173" s="291" t="str">
        <f t="shared" si="9"/>
        <v/>
      </c>
      <c r="F173" s="261" t="str">
        <f t="shared" si="7"/>
        <v>否</v>
      </c>
      <c r="G173" s="141" t="str">
        <f t="shared" si="8"/>
        <v>项</v>
      </c>
    </row>
    <row r="174" ht="36" customHeight="1" spans="1:7">
      <c r="A174" s="423" t="s">
        <v>408</v>
      </c>
      <c r="B174" s="288" t="s">
        <v>158</v>
      </c>
      <c r="C174" s="290">
        <v>0</v>
      </c>
      <c r="D174" s="290">
        <v>0</v>
      </c>
      <c r="E174" s="291" t="str">
        <f t="shared" si="9"/>
        <v/>
      </c>
      <c r="F174" s="261" t="str">
        <f t="shared" si="7"/>
        <v>否</v>
      </c>
      <c r="G174" s="141" t="str">
        <f t="shared" si="8"/>
        <v>项</v>
      </c>
    </row>
    <row r="175" ht="36" customHeight="1" spans="1:7">
      <c r="A175" s="423" t="s">
        <v>409</v>
      </c>
      <c r="B175" s="288" t="s">
        <v>410</v>
      </c>
      <c r="C175" s="290"/>
      <c r="D175" s="290">
        <v>5</v>
      </c>
      <c r="E175" s="291" t="str">
        <f t="shared" si="9"/>
        <v/>
      </c>
      <c r="F175" s="261" t="str">
        <f t="shared" si="7"/>
        <v>是</v>
      </c>
      <c r="G175" s="141" t="str">
        <f t="shared" si="8"/>
        <v>项</v>
      </c>
    </row>
    <row r="176" ht="36" customHeight="1" spans="1:7">
      <c r="A176" s="422" t="s">
        <v>411</v>
      </c>
      <c r="B176" s="284" t="s">
        <v>412</v>
      </c>
      <c r="C176" s="293">
        <v>929</v>
      </c>
      <c r="D176" s="293">
        <f>SUM(D177:D182)</f>
        <v>977</v>
      </c>
      <c r="E176" s="291">
        <f t="shared" si="9"/>
        <v>0.052</v>
      </c>
      <c r="F176" s="261" t="str">
        <f t="shared" si="7"/>
        <v>是</v>
      </c>
      <c r="G176" s="141" t="str">
        <f t="shared" si="8"/>
        <v>款</v>
      </c>
    </row>
    <row r="177" ht="36" customHeight="1" spans="1:7">
      <c r="A177" s="423" t="s">
        <v>413</v>
      </c>
      <c r="B177" s="288" t="s">
        <v>140</v>
      </c>
      <c r="C177" s="290">
        <v>428</v>
      </c>
      <c r="D177" s="290">
        <v>461</v>
      </c>
      <c r="E177" s="291">
        <f t="shared" si="9"/>
        <v>0.077</v>
      </c>
      <c r="F177" s="261" t="str">
        <f t="shared" si="7"/>
        <v>是</v>
      </c>
      <c r="G177" s="141" t="str">
        <f t="shared" si="8"/>
        <v>项</v>
      </c>
    </row>
    <row r="178" ht="36" customHeight="1" spans="1:7">
      <c r="A178" s="423" t="s">
        <v>414</v>
      </c>
      <c r="B178" s="288" t="s">
        <v>142</v>
      </c>
      <c r="C178" s="290">
        <v>480</v>
      </c>
      <c r="D178" s="290">
        <v>480</v>
      </c>
      <c r="E178" s="291">
        <f t="shared" si="9"/>
        <v>0</v>
      </c>
      <c r="F178" s="261" t="str">
        <f t="shared" si="7"/>
        <v>是</v>
      </c>
      <c r="G178" s="141" t="str">
        <f t="shared" si="8"/>
        <v>项</v>
      </c>
    </row>
    <row r="179" ht="36" customHeight="1" spans="1:7">
      <c r="A179" s="423" t="s">
        <v>415</v>
      </c>
      <c r="B179" s="288" t="s">
        <v>144</v>
      </c>
      <c r="C179" s="290"/>
      <c r="D179" s="290"/>
      <c r="E179" s="291" t="str">
        <f t="shared" si="9"/>
        <v/>
      </c>
      <c r="F179" s="261" t="str">
        <f t="shared" si="7"/>
        <v>否</v>
      </c>
      <c r="G179" s="141" t="str">
        <f t="shared" si="8"/>
        <v>项</v>
      </c>
    </row>
    <row r="180" ht="36" customHeight="1" spans="1:7">
      <c r="A180" s="423">
        <v>2012906</v>
      </c>
      <c r="B180" s="288" t="s">
        <v>416</v>
      </c>
      <c r="C180" s="290">
        <v>0</v>
      </c>
      <c r="D180" s="290">
        <v>0</v>
      </c>
      <c r="E180" s="291" t="str">
        <f t="shared" si="9"/>
        <v/>
      </c>
      <c r="F180" s="261" t="str">
        <f t="shared" si="7"/>
        <v>否</v>
      </c>
      <c r="G180" s="141" t="str">
        <f t="shared" si="8"/>
        <v>项</v>
      </c>
    </row>
    <row r="181" ht="36" customHeight="1" spans="1:7">
      <c r="A181" s="423" t="s">
        <v>417</v>
      </c>
      <c r="B181" s="288" t="s">
        <v>158</v>
      </c>
      <c r="C181" s="290"/>
      <c r="D181" s="290"/>
      <c r="E181" s="291" t="str">
        <f t="shared" si="9"/>
        <v/>
      </c>
      <c r="F181" s="261" t="str">
        <f t="shared" si="7"/>
        <v>否</v>
      </c>
      <c r="G181" s="141" t="str">
        <f t="shared" si="8"/>
        <v>项</v>
      </c>
    </row>
    <row r="182" ht="36" customHeight="1" spans="1:7">
      <c r="A182" s="423" t="s">
        <v>418</v>
      </c>
      <c r="B182" s="288" t="s">
        <v>419</v>
      </c>
      <c r="C182" s="290">
        <v>21</v>
      </c>
      <c r="D182" s="290">
        <v>36</v>
      </c>
      <c r="E182" s="291">
        <f t="shared" si="9"/>
        <v>0.714</v>
      </c>
      <c r="F182" s="261" t="str">
        <f t="shared" si="7"/>
        <v>是</v>
      </c>
      <c r="G182" s="141" t="str">
        <f t="shared" si="8"/>
        <v>项</v>
      </c>
    </row>
    <row r="183" ht="36" customHeight="1" spans="1:7">
      <c r="A183" s="422" t="s">
        <v>420</v>
      </c>
      <c r="B183" s="284" t="s">
        <v>421</v>
      </c>
      <c r="C183" s="293">
        <v>1682</v>
      </c>
      <c r="D183" s="293">
        <f>SUM(D184:D189)</f>
        <v>1949</v>
      </c>
      <c r="E183" s="291">
        <f t="shared" si="9"/>
        <v>0.159</v>
      </c>
      <c r="F183" s="261" t="str">
        <f t="shared" si="7"/>
        <v>是</v>
      </c>
      <c r="G183" s="141" t="str">
        <f t="shared" si="8"/>
        <v>款</v>
      </c>
    </row>
    <row r="184" ht="36" customHeight="1" spans="1:7">
      <c r="A184" s="423" t="s">
        <v>422</v>
      </c>
      <c r="B184" s="288" t="s">
        <v>140</v>
      </c>
      <c r="C184" s="290">
        <v>1630</v>
      </c>
      <c r="D184" s="290">
        <v>1904</v>
      </c>
      <c r="E184" s="291">
        <f t="shared" si="9"/>
        <v>0.168</v>
      </c>
      <c r="F184" s="261" t="str">
        <f t="shared" si="7"/>
        <v>是</v>
      </c>
      <c r="G184" s="141" t="str">
        <f t="shared" si="8"/>
        <v>项</v>
      </c>
    </row>
    <row r="185" ht="36" customHeight="1" spans="1:7">
      <c r="A185" s="423" t="s">
        <v>423</v>
      </c>
      <c r="B185" s="288" t="s">
        <v>142</v>
      </c>
      <c r="C185" s="290">
        <v>0</v>
      </c>
      <c r="D185" s="290">
        <v>0</v>
      </c>
      <c r="E185" s="291" t="str">
        <f t="shared" si="9"/>
        <v/>
      </c>
      <c r="F185" s="261" t="str">
        <f t="shared" si="7"/>
        <v>否</v>
      </c>
      <c r="G185" s="141" t="str">
        <f t="shared" si="8"/>
        <v>项</v>
      </c>
    </row>
    <row r="186" ht="36" customHeight="1" spans="1:7">
      <c r="A186" s="423" t="s">
        <v>424</v>
      </c>
      <c r="B186" s="288" t="s">
        <v>144</v>
      </c>
      <c r="C186" s="290"/>
      <c r="D186" s="290"/>
      <c r="E186" s="291" t="str">
        <f t="shared" si="9"/>
        <v/>
      </c>
      <c r="F186" s="261" t="str">
        <f t="shared" si="7"/>
        <v>否</v>
      </c>
      <c r="G186" s="141" t="str">
        <f t="shared" si="8"/>
        <v>项</v>
      </c>
    </row>
    <row r="187" ht="36" customHeight="1" spans="1:7">
      <c r="A187" s="423" t="s">
        <v>425</v>
      </c>
      <c r="B187" s="288" t="s">
        <v>426</v>
      </c>
      <c r="C187" s="290">
        <v>9</v>
      </c>
      <c r="D187" s="290">
        <v>9</v>
      </c>
      <c r="E187" s="291">
        <f t="shared" si="9"/>
        <v>0</v>
      </c>
      <c r="F187" s="261" t="str">
        <f t="shared" si="7"/>
        <v>是</v>
      </c>
      <c r="G187" s="141" t="str">
        <f t="shared" si="8"/>
        <v>项</v>
      </c>
    </row>
    <row r="188" ht="36" customHeight="1" spans="1:7">
      <c r="A188" s="423" t="s">
        <v>427</v>
      </c>
      <c r="B188" s="288" t="s">
        <v>158</v>
      </c>
      <c r="C188" s="290">
        <v>43</v>
      </c>
      <c r="D188" s="290">
        <v>36</v>
      </c>
      <c r="E188" s="291">
        <f t="shared" si="9"/>
        <v>-0.163</v>
      </c>
      <c r="F188" s="261" t="str">
        <f t="shared" si="7"/>
        <v>是</v>
      </c>
      <c r="G188" s="141" t="str">
        <f t="shared" si="8"/>
        <v>项</v>
      </c>
    </row>
    <row r="189" ht="36" customHeight="1" spans="1:7">
      <c r="A189" s="423" t="s">
        <v>428</v>
      </c>
      <c r="B189" s="288" t="s">
        <v>429</v>
      </c>
      <c r="C189" s="290"/>
      <c r="D189" s="290"/>
      <c r="E189" s="291" t="str">
        <f t="shared" si="9"/>
        <v/>
      </c>
      <c r="F189" s="261" t="str">
        <f t="shared" si="7"/>
        <v>否</v>
      </c>
      <c r="G189" s="141" t="str">
        <f t="shared" si="8"/>
        <v>项</v>
      </c>
    </row>
    <row r="190" ht="36" customHeight="1" spans="1:7">
      <c r="A190" s="422" t="s">
        <v>430</v>
      </c>
      <c r="B190" s="284" t="s">
        <v>431</v>
      </c>
      <c r="C190" s="293">
        <v>396</v>
      </c>
      <c r="D190" s="293">
        <f>SUM(D191:D196)</f>
        <v>697</v>
      </c>
      <c r="E190" s="291">
        <f t="shared" si="9"/>
        <v>0.76</v>
      </c>
      <c r="F190" s="261" t="str">
        <f t="shared" si="7"/>
        <v>是</v>
      </c>
      <c r="G190" s="141" t="str">
        <f t="shared" si="8"/>
        <v>款</v>
      </c>
    </row>
    <row r="191" ht="36" customHeight="1" spans="1:7">
      <c r="A191" s="423" t="s">
        <v>432</v>
      </c>
      <c r="B191" s="288" t="s">
        <v>140</v>
      </c>
      <c r="C191" s="290">
        <v>383</v>
      </c>
      <c r="D191" s="290">
        <v>353</v>
      </c>
      <c r="E191" s="291">
        <f t="shared" si="9"/>
        <v>-0.078</v>
      </c>
      <c r="F191" s="261" t="str">
        <f t="shared" si="7"/>
        <v>是</v>
      </c>
      <c r="G191" s="141" t="str">
        <f t="shared" si="8"/>
        <v>项</v>
      </c>
    </row>
    <row r="192" ht="36" customHeight="1" spans="1:7">
      <c r="A192" s="423" t="s">
        <v>433</v>
      </c>
      <c r="B192" s="288" t="s">
        <v>142</v>
      </c>
      <c r="C192" s="290">
        <v>13</v>
      </c>
      <c r="D192" s="290">
        <v>344</v>
      </c>
      <c r="E192" s="291">
        <f t="shared" si="9"/>
        <v>25.462</v>
      </c>
      <c r="F192" s="261" t="str">
        <f t="shared" si="7"/>
        <v>是</v>
      </c>
      <c r="G192" s="141" t="str">
        <f t="shared" si="8"/>
        <v>项</v>
      </c>
    </row>
    <row r="193" ht="36" customHeight="1" spans="1:7">
      <c r="A193" s="423" t="s">
        <v>434</v>
      </c>
      <c r="B193" s="288" t="s">
        <v>144</v>
      </c>
      <c r="C193" s="290"/>
      <c r="D193" s="290"/>
      <c r="E193" s="291" t="str">
        <f t="shared" si="9"/>
        <v/>
      </c>
      <c r="F193" s="261" t="str">
        <f t="shared" si="7"/>
        <v>否</v>
      </c>
      <c r="G193" s="141" t="str">
        <f t="shared" si="8"/>
        <v>项</v>
      </c>
    </row>
    <row r="194" ht="36" customHeight="1" spans="1:7">
      <c r="A194" s="423" t="s">
        <v>435</v>
      </c>
      <c r="B194" s="288" t="s">
        <v>436</v>
      </c>
      <c r="C194" s="290">
        <v>0</v>
      </c>
      <c r="D194" s="290">
        <v>0</v>
      </c>
      <c r="E194" s="291" t="str">
        <f t="shared" si="9"/>
        <v/>
      </c>
      <c r="F194" s="261" t="str">
        <f t="shared" si="7"/>
        <v>否</v>
      </c>
      <c r="G194" s="141" t="str">
        <f t="shared" si="8"/>
        <v>项</v>
      </c>
    </row>
    <row r="195" ht="36" customHeight="1" spans="1:7">
      <c r="A195" s="423" t="s">
        <v>437</v>
      </c>
      <c r="B195" s="288" t="s">
        <v>158</v>
      </c>
      <c r="C195" s="290"/>
      <c r="D195" s="290"/>
      <c r="E195" s="291" t="str">
        <f t="shared" si="9"/>
        <v/>
      </c>
      <c r="F195" s="261" t="str">
        <f t="shared" si="7"/>
        <v>否</v>
      </c>
      <c r="G195" s="141" t="str">
        <f t="shared" si="8"/>
        <v>项</v>
      </c>
    </row>
    <row r="196" ht="36" customHeight="1" spans="1:7">
      <c r="A196" s="423" t="s">
        <v>438</v>
      </c>
      <c r="B196" s="288" t="s">
        <v>439</v>
      </c>
      <c r="C196" s="290"/>
      <c r="D196" s="290"/>
      <c r="E196" s="291" t="str">
        <f t="shared" si="9"/>
        <v/>
      </c>
      <c r="F196" s="261" t="str">
        <f t="shared" ref="F196:F259" si="10">IF(LEN(A196)=3,"是",IF(B196&lt;&gt;"",IF(SUM(C196:D196)&lt;&gt;0,"是","否"),"是"))</f>
        <v>否</v>
      </c>
      <c r="G196" s="141" t="str">
        <f t="shared" ref="G196:G259" si="11">IF(LEN(A196)=3,"类",IF(LEN(A196)=5,"款","项"))</f>
        <v>项</v>
      </c>
    </row>
    <row r="197" ht="36" customHeight="1" spans="1:7">
      <c r="A197" s="422" t="s">
        <v>440</v>
      </c>
      <c r="B197" s="284" t="s">
        <v>441</v>
      </c>
      <c r="C197" s="293">
        <v>352</v>
      </c>
      <c r="D197" s="293">
        <f>SUM(D198:D203)</f>
        <v>604</v>
      </c>
      <c r="E197" s="291">
        <f t="shared" si="9"/>
        <v>0.716</v>
      </c>
      <c r="F197" s="261" t="str">
        <f t="shared" si="10"/>
        <v>是</v>
      </c>
      <c r="G197" s="141" t="str">
        <f t="shared" si="11"/>
        <v>款</v>
      </c>
    </row>
    <row r="198" ht="36" customHeight="1" spans="1:7">
      <c r="A198" s="423" t="s">
        <v>442</v>
      </c>
      <c r="B198" s="288" t="s">
        <v>140</v>
      </c>
      <c r="C198" s="290">
        <v>352</v>
      </c>
      <c r="D198" s="290">
        <v>604</v>
      </c>
      <c r="E198" s="291">
        <f t="shared" si="9"/>
        <v>0.716</v>
      </c>
      <c r="F198" s="261" t="str">
        <f t="shared" si="10"/>
        <v>是</v>
      </c>
      <c r="G198" s="141" t="str">
        <f t="shared" si="11"/>
        <v>项</v>
      </c>
    </row>
    <row r="199" ht="36" customHeight="1" spans="1:7">
      <c r="A199" s="423" t="s">
        <v>443</v>
      </c>
      <c r="B199" s="288" t="s">
        <v>142</v>
      </c>
      <c r="C199" s="290">
        <v>0</v>
      </c>
      <c r="D199" s="290">
        <v>0</v>
      </c>
      <c r="E199" s="291" t="str">
        <f t="shared" si="9"/>
        <v/>
      </c>
      <c r="F199" s="261" t="str">
        <f t="shared" si="10"/>
        <v>否</v>
      </c>
      <c r="G199" s="141" t="str">
        <f t="shared" si="11"/>
        <v>项</v>
      </c>
    </row>
    <row r="200" ht="36" customHeight="1" spans="1:7">
      <c r="A200" s="423" t="s">
        <v>444</v>
      </c>
      <c r="B200" s="288" t="s">
        <v>144</v>
      </c>
      <c r="C200" s="290"/>
      <c r="D200" s="290"/>
      <c r="E200" s="291" t="str">
        <f t="shared" si="9"/>
        <v/>
      </c>
      <c r="F200" s="261" t="str">
        <f t="shared" si="10"/>
        <v>否</v>
      </c>
      <c r="G200" s="141" t="str">
        <f t="shared" si="11"/>
        <v>项</v>
      </c>
    </row>
    <row r="201" ht="36" customHeight="1" spans="1:7">
      <c r="A201" s="423" t="s">
        <v>445</v>
      </c>
      <c r="B201" s="288" t="s">
        <v>446</v>
      </c>
      <c r="C201" s="290">
        <v>0</v>
      </c>
      <c r="D201" s="290">
        <v>0</v>
      </c>
      <c r="E201" s="291" t="str">
        <f t="shared" si="9"/>
        <v/>
      </c>
      <c r="F201" s="261" t="str">
        <f t="shared" si="10"/>
        <v>否</v>
      </c>
      <c r="G201" s="141" t="str">
        <f t="shared" si="11"/>
        <v>项</v>
      </c>
    </row>
    <row r="202" ht="36" customHeight="1" spans="1:7">
      <c r="A202" s="423" t="s">
        <v>447</v>
      </c>
      <c r="B202" s="288" t="s">
        <v>158</v>
      </c>
      <c r="C202" s="290">
        <v>0</v>
      </c>
      <c r="D202" s="290">
        <v>0</v>
      </c>
      <c r="E202" s="291" t="str">
        <f t="shared" si="9"/>
        <v/>
      </c>
      <c r="F202" s="261" t="str">
        <f t="shared" si="10"/>
        <v>否</v>
      </c>
      <c r="G202" s="141" t="str">
        <f t="shared" si="11"/>
        <v>项</v>
      </c>
    </row>
    <row r="203" ht="36" customHeight="1" spans="1:7">
      <c r="A203" s="423" t="s">
        <v>448</v>
      </c>
      <c r="B203" s="288" t="s">
        <v>449</v>
      </c>
      <c r="C203" s="290"/>
      <c r="D203" s="290"/>
      <c r="E203" s="291" t="str">
        <f t="shared" si="9"/>
        <v/>
      </c>
      <c r="F203" s="261" t="str">
        <f t="shared" si="10"/>
        <v>否</v>
      </c>
      <c r="G203" s="141" t="str">
        <f t="shared" si="11"/>
        <v>项</v>
      </c>
    </row>
    <row r="204" ht="36" customHeight="1" spans="1:7">
      <c r="A204" s="422" t="s">
        <v>450</v>
      </c>
      <c r="B204" s="284" t="s">
        <v>451</v>
      </c>
      <c r="C204" s="293">
        <v>153</v>
      </c>
      <c r="D204" s="293">
        <f>SUM(D205:D211)</f>
        <v>172</v>
      </c>
      <c r="E204" s="291">
        <f t="shared" si="9"/>
        <v>0.124</v>
      </c>
      <c r="F204" s="261" t="str">
        <f t="shared" si="10"/>
        <v>是</v>
      </c>
      <c r="G204" s="141" t="str">
        <f t="shared" si="11"/>
        <v>款</v>
      </c>
    </row>
    <row r="205" ht="36" customHeight="1" spans="1:7">
      <c r="A205" s="423" t="s">
        <v>452</v>
      </c>
      <c r="B205" s="288" t="s">
        <v>140</v>
      </c>
      <c r="C205" s="290">
        <v>153</v>
      </c>
      <c r="D205" s="290">
        <v>169</v>
      </c>
      <c r="E205" s="291">
        <f t="shared" si="9"/>
        <v>0.105</v>
      </c>
      <c r="F205" s="261" t="str">
        <f t="shared" si="10"/>
        <v>是</v>
      </c>
      <c r="G205" s="141" t="str">
        <f t="shared" si="11"/>
        <v>项</v>
      </c>
    </row>
    <row r="206" ht="36" customHeight="1" spans="1:7">
      <c r="A206" s="423" t="s">
        <v>453</v>
      </c>
      <c r="B206" s="288" t="s">
        <v>142</v>
      </c>
      <c r="C206" s="290"/>
      <c r="D206" s="290"/>
      <c r="E206" s="291" t="str">
        <f t="shared" ref="E206:E269" si="12">IF(C206&gt;0,D206/C206-1,IF(C206&lt;0,-(D206/C206-1),""))</f>
        <v/>
      </c>
      <c r="F206" s="261" t="str">
        <f t="shared" si="10"/>
        <v>否</v>
      </c>
      <c r="G206" s="141" t="str">
        <f t="shared" si="11"/>
        <v>项</v>
      </c>
    </row>
    <row r="207" ht="36" customHeight="1" spans="1:7">
      <c r="A207" s="423" t="s">
        <v>454</v>
      </c>
      <c r="B207" s="288" t="s">
        <v>144</v>
      </c>
      <c r="C207" s="290">
        <v>0</v>
      </c>
      <c r="D207" s="290">
        <v>0</v>
      </c>
      <c r="E207" s="291" t="str">
        <f t="shared" si="12"/>
        <v/>
      </c>
      <c r="F207" s="261" t="str">
        <f t="shared" si="10"/>
        <v>否</v>
      </c>
      <c r="G207" s="141" t="str">
        <f t="shared" si="11"/>
        <v>项</v>
      </c>
    </row>
    <row r="208" ht="36" customHeight="1" spans="1:7">
      <c r="A208" s="423" t="s">
        <v>455</v>
      </c>
      <c r="B208" s="288" t="s">
        <v>456</v>
      </c>
      <c r="C208" s="290"/>
      <c r="D208" s="290">
        <v>3</v>
      </c>
      <c r="E208" s="291" t="str">
        <f t="shared" si="12"/>
        <v/>
      </c>
      <c r="F208" s="261" t="str">
        <f t="shared" si="10"/>
        <v>是</v>
      </c>
      <c r="G208" s="141" t="str">
        <f t="shared" si="11"/>
        <v>项</v>
      </c>
    </row>
    <row r="209" ht="36" customHeight="1" spans="1:7">
      <c r="A209" s="423" t="s">
        <v>457</v>
      </c>
      <c r="B209" s="288" t="s">
        <v>458</v>
      </c>
      <c r="C209" s="290"/>
      <c r="D209" s="290"/>
      <c r="E209" s="291" t="str">
        <f t="shared" si="12"/>
        <v/>
      </c>
      <c r="F209" s="261" t="str">
        <f t="shared" si="10"/>
        <v>否</v>
      </c>
      <c r="G209" s="141" t="str">
        <f t="shared" si="11"/>
        <v>项</v>
      </c>
    </row>
    <row r="210" ht="36" customHeight="1" spans="1:7">
      <c r="A210" s="423" t="s">
        <v>459</v>
      </c>
      <c r="B210" s="288" t="s">
        <v>158</v>
      </c>
      <c r="C210" s="290"/>
      <c r="D210" s="290"/>
      <c r="E210" s="291" t="str">
        <f t="shared" si="12"/>
        <v/>
      </c>
      <c r="F210" s="261" t="str">
        <f t="shared" si="10"/>
        <v>否</v>
      </c>
      <c r="G210" s="141" t="str">
        <f t="shared" si="11"/>
        <v>项</v>
      </c>
    </row>
    <row r="211" ht="36" customHeight="1" spans="1:7">
      <c r="A211" s="423" t="s">
        <v>460</v>
      </c>
      <c r="B211" s="288" t="s">
        <v>461</v>
      </c>
      <c r="C211" s="290"/>
      <c r="D211" s="290"/>
      <c r="E211" s="291" t="str">
        <f t="shared" si="12"/>
        <v/>
      </c>
      <c r="F211" s="261" t="str">
        <f t="shared" si="10"/>
        <v>否</v>
      </c>
      <c r="G211" s="141" t="str">
        <f t="shared" si="11"/>
        <v>项</v>
      </c>
    </row>
    <row r="212" ht="36" customHeight="1" spans="1:7">
      <c r="A212" s="422" t="s">
        <v>462</v>
      </c>
      <c r="B212" s="284" t="s">
        <v>463</v>
      </c>
      <c r="C212" s="293">
        <f>SUM(C213:C217)</f>
        <v>0</v>
      </c>
      <c r="D212" s="293">
        <f>SUM(D213:D217)</f>
        <v>0</v>
      </c>
      <c r="E212" s="291" t="str">
        <f t="shared" si="12"/>
        <v/>
      </c>
      <c r="F212" s="261" t="str">
        <f t="shared" si="10"/>
        <v>否</v>
      </c>
      <c r="G212" s="141" t="str">
        <f t="shared" si="11"/>
        <v>款</v>
      </c>
    </row>
    <row r="213" ht="36" customHeight="1" spans="1:7">
      <c r="A213" s="423" t="s">
        <v>464</v>
      </c>
      <c r="B213" s="288" t="s">
        <v>140</v>
      </c>
      <c r="C213" s="290">
        <v>0</v>
      </c>
      <c r="D213" s="290">
        <v>0</v>
      </c>
      <c r="E213" s="291" t="str">
        <f t="shared" si="12"/>
        <v/>
      </c>
      <c r="F213" s="261" t="str">
        <f t="shared" si="10"/>
        <v>否</v>
      </c>
      <c r="G213" s="141" t="str">
        <f t="shared" si="11"/>
        <v>项</v>
      </c>
    </row>
    <row r="214" ht="36" customHeight="1" spans="1:7">
      <c r="A214" s="423" t="s">
        <v>465</v>
      </c>
      <c r="B214" s="288" t="s">
        <v>142</v>
      </c>
      <c r="C214" s="290">
        <v>0</v>
      </c>
      <c r="D214" s="290">
        <v>0</v>
      </c>
      <c r="E214" s="291" t="str">
        <f t="shared" si="12"/>
        <v/>
      </c>
      <c r="F214" s="261" t="str">
        <f t="shared" si="10"/>
        <v>否</v>
      </c>
      <c r="G214" s="141" t="str">
        <f t="shared" si="11"/>
        <v>项</v>
      </c>
    </row>
    <row r="215" ht="36" customHeight="1" spans="1:7">
      <c r="A215" s="423" t="s">
        <v>466</v>
      </c>
      <c r="B215" s="288" t="s">
        <v>144</v>
      </c>
      <c r="C215" s="290">
        <v>0</v>
      </c>
      <c r="D215" s="290">
        <v>0</v>
      </c>
      <c r="E215" s="291" t="str">
        <f t="shared" si="12"/>
        <v/>
      </c>
      <c r="F215" s="261" t="str">
        <f t="shared" si="10"/>
        <v>否</v>
      </c>
      <c r="G215" s="141" t="str">
        <f t="shared" si="11"/>
        <v>项</v>
      </c>
    </row>
    <row r="216" ht="36" customHeight="1" spans="1:7">
      <c r="A216" s="423" t="s">
        <v>467</v>
      </c>
      <c r="B216" s="288" t="s">
        <v>158</v>
      </c>
      <c r="C216" s="290">
        <v>0</v>
      </c>
      <c r="D216" s="290">
        <v>0</v>
      </c>
      <c r="E216" s="291" t="str">
        <f t="shared" si="12"/>
        <v/>
      </c>
      <c r="F216" s="261" t="str">
        <f t="shared" si="10"/>
        <v>否</v>
      </c>
      <c r="G216" s="141" t="str">
        <f t="shared" si="11"/>
        <v>项</v>
      </c>
    </row>
    <row r="217" ht="36" customHeight="1" spans="1:7">
      <c r="A217" s="423" t="s">
        <v>468</v>
      </c>
      <c r="B217" s="288" t="s">
        <v>469</v>
      </c>
      <c r="C217" s="290">
        <v>0</v>
      </c>
      <c r="D217" s="290">
        <v>0</v>
      </c>
      <c r="E217" s="291" t="str">
        <f t="shared" si="12"/>
        <v/>
      </c>
      <c r="F217" s="261" t="str">
        <f t="shared" si="10"/>
        <v>否</v>
      </c>
      <c r="G217" s="141" t="str">
        <f t="shared" si="11"/>
        <v>项</v>
      </c>
    </row>
    <row r="218" ht="36" customHeight="1" spans="1:7">
      <c r="A218" s="422" t="s">
        <v>470</v>
      </c>
      <c r="B218" s="284" t="s">
        <v>471</v>
      </c>
      <c r="C218" s="293">
        <v>521</v>
      </c>
      <c r="D218" s="293">
        <f>SUM(D219:D223)</f>
        <v>663</v>
      </c>
      <c r="E218" s="291">
        <f t="shared" si="12"/>
        <v>0.273</v>
      </c>
      <c r="F218" s="261" t="str">
        <f t="shared" si="10"/>
        <v>是</v>
      </c>
      <c r="G218" s="141" t="str">
        <f t="shared" si="11"/>
        <v>款</v>
      </c>
    </row>
    <row r="219" ht="36" customHeight="1" spans="1:7">
      <c r="A219" s="423" t="s">
        <v>472</v>
      </c>
      <c r="B219" s="288" t="s">
        <v>140</v>
      </c>
      <c r="C219" s="290">
        <v>515</v>
      </c>
      <c r="D219" s="290">
        <v>663</v>
      </c>
      <c r="E219" s="291">
        <f t="shared" si="12"/>
        <v>0.287</v>
      </c>
      <c r="F219" s="261" t="str">
        <f t="shared" si="10"/>
        <v>是</v>
      </c>
      <c r="G219" s="141" t="str">
        <f t="shared" si="11"/>
        <v>项</v>
      </c>
    </row>
    <row r="220" ht="36" customHeight="1" spans="1:7">
      <c r="A220" s="423" t="s">
        <v>473</v>
      </c>
      <c r="B220" s="288" t="s">
        <v>142</v>
      </c>
      <c r="C220" s="290">
        <v>6</v>
      </c>
      <c r="D220" s="290"/>
      <c r="E220" s="291">
        <f t="shared" si="12"/>
        <v>-1</v>
      </c>
      <c r="F220" s="261" t="str">
        <f t="shared" si="10"/>
        <v>是</v>
      </c>
      <c r="G220" s="141" t="str">
        <f t="shared" si="11"/>
        <v>项</v>
      </c>
    </row>
    <row r="221" ht="36" customHeight="1" spans="1:7">
      <c r="A221" s="423" t="s">
        <v>474</v>
      </c>
      <c r="B221" s="288" t="s">
        <v>144</v>
      </c>
      <c r="C221" s="290">
        <v>0</v>
      </c>
      <c r="D221" s="290">
        <v>0</v>
      </c>
      <c r="E221" s="291" t="str">
        <f t="shared" si="12"/>
        <v/>
      </c>
      <c r="F221" s="261" t="str">
        <f t="shared" si="10"/>
        <v>否</v>
      </c>
      <c r="G221" s="141" t="str">
        <f t="shared" si="11"/>
        <v>项</v>
      </c>
    </row>
    <row r="222" ht="36" customHeight="1" spans="1:7">
      <c r="A222" s="423" t="s">
        <v>475</v>
      </c>
      <c r="B222" s="288" t="s">
        <v>158</v>
      </c>
      <c r="C222" s="290"/>
      <c r="D222" s="290"/>
      <c r="E222" s="291" t="str">
        <f t="shared" si="12"/>
        <v/>
      </c>
      <c r="F222" s="261" t="str">
        <f t="shared" si="10"/>
        <v>否</v>
      </c>
      <c r="G222" s="141" t="str">
        <f t="shared" si="11"/>
        <v>项</v>
      </c>
    </row>
    <row r="223" ht="36" customHeight="1" spans="1:7">
      <c r="A223" s="423" t="s">
        <v>476</v>
      </c>
      <c r="B223" s="288" t="s">
        <v>477</v>
      </c>
      <c r="C223" s="290"/>
      <c r="D223" s="290"/>
      <c r="E223" s="291" t="str">
        <f t="shared" si="12"/>
        <v/>
      </c>
      <c r="F223" s="261" t="str">
        <f t="shared" si="10"/>
        <v>否</v>
      </c>
      <c r="G223" s="141" t="str">
        <f t="shared" si="11"/>
        <v>项</v>
      </c>
    </row>
    <row r="224" ht="36" customHeight="1" spans="1:7">
      <c r="A224" s="422" t="s">
        <v>478</v>
      </c>
      <c r="B224" s="284" t="s">
        <v>479</v>
      </c>
      <c r="C224" s="293"/>
      <c r="D224" s="293"/>
      <c r="E224" s="291" t="str">
        <f t="shared" si="12"/>
        <v/>
      </c>
      <c r="F224" s="261" t="str">
        <f t="shared" si="10"/>
        <v>否</v>
      </c>
      <c r="G224" s="141" t="str">
        <f t="shared" si="11"/>
        <v>款</v>
      </c>
    </row>
    <row r="225" ht="36" customHeight="1" spans="1:7">
      <c r="A225" s="423" t="s">
        <v>480</v>
      </c>
      <c r="B225" s="288" t="s">
        <v>140</v>
      </c>
      <c r="C225" s="290"/>
      <c r="D225" s="290"/>
      <c r="E225" s="291" t="str">
        <f t="shared" si="12"/>
        <v/>
      </c>
      <c r="F225" s="261" t="str">
        <f t="shared" si="10"/>
        <v>否</v>
      </c>
      <c r="G225" s="141" t="str">
        <f t="shared" si="11"/>
        <v>项</v>
      </c>
    </row>
    <row r="226" ht="36" customHeight="1" spans="1:7">
      <c r="A226" s="423" t="s">
        <v>481</v>
      </c>
      <c r="B226" s="288" t="s">
        <v>142</v>
      </c>
      <c r="C226" s="290">
        <v>0</v>
      </c>
      <c r="D226" s="290">
        <v>0</v>
      </c>
      <c r="E226" s="291" t="str">
        <f t="shared" si="12"/>
        <v/>
      </c>
      <c r="F226" s="261" t="str">
        <f t="shared" si="10"/>
        <v>否</v>
      </c>
      <c r="G226" s="141" t="str">
        <f t="shared" si="11"/>
        <v>项</v>
      </c>
    </row>
    <row r="227" ht="36" customHeight="1" spans="1:7">
      <c r="A227" s="423" t="s">
        <v>482</v>
      </c>
      <c r="B227" s="288" t="s">
        <v>144</v>
      </c>
      <c r="C227" s="290"/>
      <c r="D227" s="290"/>
      <c r="E227" s="291" t="str">
        <f t="shared" si="12"/>
        <v/>
      </c>
      <c r="F227" s="261" t="str">
        <f t="shared" si="10"/>
        <v>否</v>
      </c>
      <c r="G227" s="141" t="str">
        <f t="shared" si="11"/>
        <v>项</v>
      </c>
    </row>
    <row r="228" ht="36" customHeight="1" spans="1:7">
      <c r="A228" s="423" t="s">
        <v>483</v>
      </c>
      <c r="B228" s="288" t="s">
        <v>484</v>
      </c>
      <c r="C228" s="290"/>
      <c r="D228" s="290"/>
      <c r="E228" s="291" t="str">
        <f t="shared" si="12"/>
        <v/>
      </c>
      <c r="F228" s="261" t="str">
        <f t="shared" si="10"/>
        <v>否</v>
      </c>
      <c r="G228" s="141" t="str">
        <f t="shared" si="11"/>
        <v>项</v>
      </c>
    </row>
    <row r="229" ht="36" customHeight="1" spans="1:7">
      <c r="A229" s="423" t="s">
        <v>485</v>
      </c>
      <c r="B229" s="288" t="s">
        <v>158</v>
      </c>
      <c r="C229" s="290">
        <v>0</v>
      </c>
      <c r="D229" s="290">
        <v>0</v>
      </c>
      <c r="E229" s="291" t="str">
        <f t="shared" si="12"/>
        <v/>
      </c>
      <c r="F229" s="261" t="str">
        <f t="shared" si="10"/>
        <v>否</v>
      </c>
      <c r="G229" s="141" t="str">
        <f t="shared" si="11"/>
        <v>项</v>
      </c>
    </row>
    <row r="230" ht="36" customHeight="1" spans="1:7">
      <c r="A230" s="423" t="s">
        <v>486</v>
      </c>
      <c r="B230" s="288" t="s">
        <v>487</v>
      </c>
      <c r="C230" s="290"/>
      <c r="D230" s="290"/>
      <c r="E230" s="291" t="str">
        <f t="shared" si="12"/>
        <v/>
      </c>
      <c r="F230" s="261" t="str">
        <f t="shared" si="10"/>
        <v>否</v>
      </c>
      <c r="G230" s="141" t="str">
        <f t="shared" si="11"/>
        <v>项</v>
      </c>
    </row>
    <row r="231" ht="36" customHeight="1" spans="1:7">
      <c r="A231" s="422" t="s">
        <v>488</v>
      </c>
      <c r="B231" s="284" t="s">
        <v>489</v>
      </c>
      <c r="C231" s="293">
        <v>1588</v>
      </c>
      <c r="D231" s="293">
        <f>SUM(D232:D245)</f>
        <v>1752</v>
      </c>
      <c r="E231" s="291">
        <f t="shared" si="12"/>
        <v>0.103</v>
      </c>
      <c r="F231" s="261" t="str">
        <f t="shared" si="10"/>
        <v>是</v>
      </c>
      <c r="G231" s="141" t="str">
        <f t="shared" si="11"/>
        <v>款</v>
      </c>
    </row>
    <row r="232" ht="36" customHeight="1" spans="1:7">
      <c r="A232" s="423" t="s">
        <v>490</v>
      </c>
      <c r="B232" s="288" t="s">
        <v>140</v>
      </c>
      <c r="C232" s="290">
        <v>1392</v>
      </c>
      <c r="D232" s="290">
        <v>1265</v>
      </c>
      <c r="E232" s="291">
        <f t="shared" si="12"/>
        <v>-0.091</v>
      </c>
      <c r="F232" s="261" t="str">
        <f t="shared" si="10"/>
        <v>是</v>
      </c>
      <c r="G232" s="141" t="str">
        <f t="shared" si="11"/>
        <v>项</v>
      </c>
    </row>
    <row r="233" ht="36" customHeight="1" spans="1:7">
      <c r="A233" s="423" t="s">
        <v>491</v>
      </c>
      <c r="B233" s="288" t="s">
        <v>142</v>
      </c>
      <c r="C233" s="290"/>
      <c r="D233" s="290">
        <v>179</v>
      </c>
      <c r="E233" s="291" t="str">
        <f t="shared" si="12"/>
        <v/>
      </c>
      <c r="F233" s="261" t="str">
        <f t="shared" si="10"/>
        <v>是</v>
      </c>
      <c r="G233" s="141" t="str">
        <f t="shared" si="11"/>
        <v>项</v>
      </c>
    </row>
    <row r="234" ht="36" customHeight="1" spans="1:7">
      <c r="A234" s="423" t="s">
        <v>492</v>
      </c>
      <c r="B234" s="288" t="s">
        <v>144</v>
      </c>
      <c r="C234" s="290"/>
      <c r="D234" s="290"/>
      <c r="E234" s="291" t="str">
        <f t="shared" si="12"/>
        <v/>
      </c>
      <c r="F234" s="261" t="str">
        <f t="shared" si="10"/>
        <v>否</v>
      </c>
      <c r="G234" s="141" t="str">
        <f t="shared" si="11"/>
        <v>项</v>
      </c>
    </row>
    <row r="235" ht="36" customHeight="1" spans="1:7">
      <c r="A235" s="423" t="s">
        <v>493</v>
      </c>
      <c r="B235" s="288" t="s">
        <v>494</v>
      </c>
      <c r="C235" s="290"/>
      <c r="D235" s="290"/>
      <c r="E235" s="291" t="str">
        <f t="shared" si="12"/>
        <v/>
      </c>
      <c r="F235" s="261" t="str">
        <f t="shared" si="10"/>
        <v>否</v>
      </c>
      <c r="G235" s="141" t="str">
        <f t="shared" si="11"/>
        <v>项</v>
      </c>
    </row>
    <row r="236" ht="36" customHeight="1" spans="1:7">
      <c r="A236" s="423" t="s">
        <v>495</v>
      </c>
      <c r="B236" s="288" t="s">
        <v>496</v>
      </c>
      <c r="C236" s="290"/>
      <c r="D236" s="290"/>
      <c r="E236" s="291" t="str">
        <f t="shared" si="12"/>
        <v/>
      </c>
      <c r="F236" s="261" t="str">
        <f t="shared" si="10"/>
        <v>否</v>
      </c>
      <c r="G236" s="141" t="str">
        <f t="shared" si="11"/>
        <v>项</v>
      </c>
    </row>
    <row r="237" ht="36" customHeight="1" spans="1:7">
      <c r="A237" s="423" t="s">
        <v>497</v>
      </c>
      <c r="B237" s="288" t="s">
        <v>241</v>
      </c>
      <c r="C237" s="290"/>
      <c r="D237" s="290"/>
      <c r="E237" s="291" t="str">
        <f t="shared" si="12"/>
        <v/>
      </c>
      <c r="F237" s="261" t="str">
        <f t="shared" si="10"/>
        <v>否</v>
      </c>
      <c r="G237" s="141" t="str">
        <f t="shared" si="11"/>
        <v>项</v>
      </c>
    </row>
    <row r="238" ht="36" customHeight="1" spans="1:7">
      <c r="A238" s="423" t="s">
        <v>498</v>
      </c>
      <c r="B238" s="288" t="s">
        <v>499</v>
      </c>
      <c r="C238" s="290"/>
      <c r="D238" s="290"/>
      <c r="E238" s="291" t="str">
        <f t="shared" si="12"/>
        <v/>
      </c>
      <c r="F238" s="261" t="str">
        <f t="shared" si="10"/>
        <v>否</v>
      </c>
      <c r="G238" s="141" t="str">
        <f t="shared" si="11"/>
        <v>项</v>
      </c>
    </row>
    <row r="239" ht="36" customHeight="1" spans="1:7">
      <c r="A239" s="423" t="s">
        <v>500</v>
      </c>
      <c r="B239" s="288" t="s">
        <v>501</v>
      </c>
      <c r="C239" s="290"/>
      <c r="D239" s="290"/>
      <c r="E239" s="291" t="str">
        <f t="shared" si="12"/>
        <v/>
      </c>
      <c r="F239" s="261" t="str">
        <f t="shared" si="10"/>
        <v>否</v>
      </c>
      <c r="G239" s="141" t="str">
        <f t="shared" si="11"/>
        <v>项</v>
      </c>
    </row>
    <row r="240" ht="36" customHeight="1" spans="1:7">
      <c r="A240" s="423" t="s">
        <v>502</v>
      </c>
      <c r="B240" s="288" t="s">
        <v>503</v>
      </c>
      <c r="C240" s="290"/>
      <c r="D240" s="290"/>
      <c r="E240" s="291" t="str">
        <f t="shared" si="12"/>
        <v/>
      </c>
      <c r="F240" s="261" t="str">
        <f t="shared" si="10"/>
        <v>否</v>
      </c>
      <c r="G240" s="141" t="str">
        <f t="shared" si="11"/>
        <v>项</v>
      </c>
    </row>
    <row r="241" ht="36" customHeight="1" spans="1:7">
      <c r="A241" s="423" t="s">
        <v>504</v>
      </c>
      <c r="B241" s="288" t="s">
        <v>505</v>
      </c>
      <c r="C241" s="290">
        <v>0</v>
      </c>
      <c r="D241" s="290">
        <v>0</v>
      </c>
      <c r="E241" s="291" t="str">
        <f t="shared" si="12"/>
        <v/>
      </c>
      <c r="F241" s="261" t="str">
        <f t="shared" si="10"/>
        <v>否</v>
      </c>
      <c r="G241" s="141" t="str">
        <f t="shared" si="11"/>
        <v>项</v>
      </c>
    </row>
    <row r="242" ht="36" customHeight="1" spans="1:7">
      <c r="A242" s="423" t="s">
        <v>506</v>
      </c>
      <c r="B242" s="288" t="s">
        <v>507</v>
      </c>
      <c r="C242" s="290"/>
      <c r="D242" s="290"/>
      <c r="E242" s="291" t="str">
        <f t="shared" si="12"/>
        <v/>
      </c>
      <c r="F242" s="261" t="str">
        <f t="shared" si="10"/>
        <v>否</v>
      </c>
      <c r="G242" s="141" t="str">
        <f t="shared" si="11"/>
        <v>项</v>
      </c>
    </row>
    <row r="243" ht="36" customHeight="1" spans="1:7">
      <c r="A243" s="423" t="s">
        <v>508</v>
      </c>
      <c r="B243" s="288" t="s">
        <v>509</v>
      </c>
      <c r="C243" s="290"/>
      <c r="D243" s="290">
        <v>165</v>
      </c>
      <c r="E243" s="291" t="str">
        <f t="shared" si="12"/>
        <v/>
      </c>
      <c r="F243" s="261" t="str">
        <f t="shared" si="10"/>
        <v>是</v>
      </c>
      <c r="G243" s="141" t="str">
        <f t="shared" si="11"/>
        <v>项</v>
      </c>
    </row>
    <row r="244" ht="36" customHeight="1" spans="1:7">
      <c r="A244" s="423" t="s">
        <v>510</v>
      </c>
      <c r="B244" s="288" t="s">
        <v>158</v>
      </c>
      <c r="C244" s="290">
        <v>114</v>
      </c>
      <c r="D244" s="290">
        <v>85</v>
      </c>
      <c r="E244" s="291">
        <f t="shared" si="12"/>
        <v>-0.254</v>
      </c>
      <c r="F244" s="261" t="str">
        <f t="shared" si="10"/>
        <v>是</v>
      </c>
      <c r="G244" s="141" t="str">
        <f t="shared" si="11"/>
        <v>项</v>
      </c>
    </row>
    <row r="245" ht="36" customHeight="1" spans="1:7">
      <c r="A245" s="423" t="s">
        <v>511</v>
      </c>
      <c r="B245" s="288" t="s">
        <v>512</v>
      </c>
      <c r="C245" s="290">
        <v>82</v>
      </c>
      <c r="D245" s="290">
        <v>58</v>
      </c>
      <c r="E245" s="291">
        <f t="shared" si="12"/>
        <v>-0.293</v>
      </c>
      <c r="F245" s="261" t="str">
        <f t="shared" si="10"/>
        <v>是</v>
      </c>
      <c r="G245" s="141" t="str">
        <f t="shared" si="11"/>
        <v>项</v>
      </c>
    </row>
    <row r="246" ht="36" customHeight="1" spans="1:7">
      <c r="A246" s="422" t="s">
        <v>513</v>
      </c>
      <c r="B246" s="284" t="s">
        <v>514</v>
      </c>
      <c r="C246" s="293">
        <v>473</v>
      </c>
      <c r="D246" s="293">
        <f>SUM(D247:D248)</f>
        <v>549</v>
      </c>
      <c r="E246" s="291">
        <f t="shared" si="12"/>
        <v>0.161</v>
      </c>
      <c r="F246" s="261" t="str">
        <f t="shared" si="10"/>
        <v>是</v>
      </c>
      <c r="G246" s="141" t="str">
        <f t="shared" si="11"/>
        <v>款</v>
      </c>
    </row>
    <row r="247" ht="36" customHeight="1" spans="1:7">
      <c r="A247" s="423" t="s">
        <v>515</v>
      </c>
      <c r="B247" s="288" t="s">
        <v>516</v>
      </c>
      <c r="C247" s="290"/>
      <c r="D247" s="290"/>
      <c r="E247" s="291" t="str">
        <f t="shared" si="12"/>
        <v/>
      </c>
      <c r="F247" s="261" t="str">
        <f t="shared" si="10"/>
        <v>否</v>
      </c>
      <c r="G247" s="141" t="str">
        <f t="shared" si="11"/>
        <v>项</v>
      </c>
    </row>
    <row r="248" ht="36" customHeight="1" spans="1:7">
      <c r="A248" s="423" t="s">
        <v>517</v>
      </c>
      <c r="B248" s="288" t="s">
        <v>518</v>
      </c>
      <c r="C248" s="290">
        <v>473</v>
      </c>
      <c r="D248" s="290">
        <v>549</v>
      </c>
      <c r="E248" s="291">
        <f t="shared" si="12"/>
        <v>0.161</v>
      </c>
      <c r="F248" s="261" t="str">
        <f t="shared" si="10"/>
        <v>是</v>
      </c>
      <c r="G248" s="141" t="str">
        <f t="shared" si="11"/>
        <v>项</v>
      </c>
    </row>
    <row r="249" ht="36" customHeight="1" spans="1:7">
      <c r="A249" s="426" t="s">
        <v>519</v>
      </c>
      <c r="B249" s="427" t="s">
        <v>520</v>
      </c>
      <c r="C249" s="428"/>
      <c r="D249" s="428"/>
      <c r="E249" s="291" t="str">
        <f t="shared" si="12"/>
        <v/>
      </c>
      <c r="F249" s="261" t="str">
        <f t="shared" si="10"/>
        <v>否</v>
      </c>
      <c r="G249" s="141" t="str">
        <f t="shared" si="11"/>
        <v>项</v>
      </c>
    </row>
    <row r="250" ht="36" customHeight="1" spans="1:7">
      <c r="A250" s="422" t="s">
        <v>72</v>
      </c>
      <c r="B250" s="284" t="s">
        <v>73</v>
      </c>
      <c r="C250" s="293"/>
      <c r="D250" s="293"/>
      <c r="E250" s="291" t="str">
        <f t="shared" si="12"/>
        <v/>
      </c>
      <c r="F250" s="261" t="str">
        <f t="shared" si="10"/>
        <v>是</v>
      </c>
      <c r="G250" s="141" t="str">
        <f t="shared" si="11"/>
        <v>类</v>
      </c>
    </row>
    <row r="251" ht="36" customHeight="1" spans="1:7">
      <c r="A251" s="422" t="s">
        <v>521</v>
      </c>
      <c r="B251" s="284" t="s">
        <v>522</v>
      </c>
      <c r="C251" s="293">
        <v>0</v>
      </c>
      <c r="D251" s="293">
        <v>0</v>
      </c>
      <c r="E251" s="291" t="str">
        <f t="shared" si="12"/>
        <v/>
      </c>
      <c r="F251" s="261" t="str">
        <f t="shared" si="10"/>
        <v>否</v>
      </c>
      <c r="G251" s="141" t="str">
        <f t="shared" si="11"/>
        <v>款</v>
      </c>
    </row>
    <row r="252" ht="36" customHeight="1" spans="1:7">
      <c r="A252" s="422" t="s">
        <v>523</v>
      </c>
      <c r="B252" s="284" t="s">
        <v>524</v>
      </c>
      <c r="C252" s="293">
        <v>0</v>
      </c>
      <c r="D252" s="293">
        <v>0</v>
      </c>
      <c r="E252" s="291" t="str">
        <f t="shared" si="12"/>
        <v/>
      </c>
      <c r="F252" s="261" t="str">
        <f t="shared" si="10"/>
        <v>否</v>
      </c>
      <c r="G252" s="141" t="str">
        <f t="shared" si="11"/>
        <v>款</v>
      </c>
    </row>
    <row r="253" ht="36" customHeight="1" spans="1:7">
      <c r="A253" s="422" t="s">
        <v>74</v>
      </c>
      <c r="B253" s="284" t="s">
        <v>75</v>
      </c>
      <c r="C253" s="293">
        <v>330</v>
      </c>
      <c r="D253" s="293">
        <f>SUM(D254,D256,D258,D260,D270)</f>
        <v>295</v>
      </c>
      <c r="E253" s="291">
        <f t="shared" si="12"/>
        <v>-0.106</v>
      </c>
      <c r="F253" s="261" t="str">
        <f t="shared" si="10"/>
        <v>是</v>
      </c>
      <c r="G253" s="141" t="str">
        <f t="shared" si="11"/>
        <v>类</v>
      </c>
    </row>
    <row r="254" ht="36" customHeight="1" spans="1:7">
      <c r="A254" s="284" t="s">
        <v>525</v>
      </c>
      <c r="B254" s="284" t="s">
        <v>526</v>
      </c>
      <c r="C254" s="293">
        <f t="shared" ref="C254:C258" si="13">C255</f>
        <v>0</v>
      </c>
      <c r="D254" s="293">
        <f t="shared" ref="D254:D258" si="14">D255</f>
        <v>0</v>
      </c>
      <c r="E254" s="291" t="str">
        <f t="shared" si="12"/>
        <v/>
      </c>
      <c r="F254" s="261" t="str">
        <f t="shared" si="10"/>
        <v>否</v>
      </c>
      <c r="G254" s="141" t="str">
        <f t="shared" si="11"/>
        <v>款</v>
      </c>
    </row>
    <row r="255" ht="36" customHeight="1" spans="1:7">
      <c r="A255" s="288" t="s">
        <v>527</v>
      </c>
      <c r="B255" s="288" t="s">
        <v>528</v>
      </c>
      <c r="C255" s="290">
        <v>0</v>
      </c>
      <c r="D255" s="290">
        <v>0</v>
      </c>
      <c r="E255" s="291" t="str">
        <f t="shared" si="12"/>
        <v/>
      </c>
      <c r="F255" s="261" t="str">
        <f t="shared" si="10"/>
        <v>否</v>
      </c>
      <c r="G255" s="141" t="str">
        <f t="shared" si="11"/>
        <v>项</v>
      </c>
    </row>
    <row r="256" ht="36" customHeight="1" spans="1:7">
      <c r="A256" s="284" t="s">
        <v>529</v>
      </c>
      <c r="B256" s="284" t="s">
        <v>530</v>
      </c>
      <c r="C256" s="293">
        <f t="shared" si="13"/>
        <v>0</v>
      </c>
      <c r="D256" s="293">
        <f t="shared" si="14"/>
        <v>0</v>
      </c>
      <c r="E256" s="291" t="str">
        <f t="shared" si="12"/>
        <v/>
      </c>
      <c r="F256" s="261" t="str">
        <f t="shared" si="10"/>
        <v>否</v>
      </c>
      <c r="G256" s="141" t="str">
        <f t="shared" si="11"/>
        <v>款</v>
      </c>
    </row>
    <row r="257" ht="36" customHeight="1" spans="1:7">
      <c r="A257" s="288" t="s">
        <v>531</v>
      </c>
      <c r="B257" s="288" t="s">
        <v>532</v>
      </c>
      <c r="C257" s="290">
        <v>0</v>
      </c>
      <c r="D257" s="290">
        <v>0</v>
      </c>
      <c r="E257" s="291" t="str">
        <f t="shared" si="12"/>
        <v/>
      </c>
      <c r="F257" s="261" t="str">
        <f t="shared" si="10"/>
        <v>否</v>
      </c>
      <c r="G257" s="141" t="str">
        <f t="shared" si="11"/>
        <v>项</v>
      </c>
    </row>
    <row r="258" ht="36" customHeight="1" spans="1:7">
      <c r="A258" s="284" t="s">
        <v>533</v>
      </c>
      <c r="B258" s="284" t="s">
        <v>534</v>
      </c>
      <c r="C258" s="293">
        <f t="shared" si="13"/>
        <v>0</v>
      </c>
      <c r="D258" s="293">
        <f t="shared" si="14"/>
        <v>0</v>
      </c>
      <c r="E258" s="291" t="str">
        <f t="shared" si="12"/>
        <v/>
      </c>
      <c r="F258" s="261" t="str">
        <f t="shared" si="10"/>
        <v>否</v>
      </c>
      <c r="G258" s="141" t="str">
        <f t="shared" si="11"/>
        <v>款</v>
      </c>
    </row>
    <row r="259" ht="36" customHeight="1" spans="1:7">
      <c r="A259" s="288" t="s">
        <v>535</v>
      </c>
      <c r="B259" s="288" t="s">
        <v>536</v>
      </c>
      <c r="C259" s="290">
        <v>0</v>
      </c>
      <c r="D259" s="290">
        <v>0</v>
      </c>
      <c r="E259" s="291" t="str">
        <f t="shared" si="12"/>
        <v/>
      </c>
      <c r="F259" s="261" t="str">
        <f t="shared" si="10"/>
        <v>否</v>
      </c>
      <c r="G259" s="141" t="str">
        <f t="shared" si="11"/>
        <v>项</v>
      </c>
    </row>
    <row r="260" ht="36" customHeight="1" spans="1:7">
      <c r="A260" s="422" t="s">
        <v>537</v>
      </c>
      <c r="B260" s="284" t="s">
        <v>538</v>
      </c>
      <c r="C260" s="293">
        <v>330</v>
      </c>
      <c r="D260" s="293">
        <f>SUM(D261:D269)</f>
        <v>278</v>
      </c>
      <c r="E260" s="291">
        <f t="shared" si="12"/>
        <v>-0.158</v>
      </c>
      <c r="F260" s="261" t="str">
        <f t="shared" ref="F260:F323" si="15">IF(LEN(A260)=3,"是",IF(B260&lt;&gt;"",IF(SUM(C260:D260)&lt;&gt;0,"是","否"),"是"))</f>
        <v>是</v>
      </c>
      <c r="G260" s="141" t="str">
        <f t="shared" ref="G260:G323" si="16">IF(LEN(A260)=3,"类",IF(LEN(A260)=5,"款","项"))</f>
        <v>款</v>
      </c>
    </row>
    <row r="261" ht="36" customHeight="1" spans="1:7">
      <c r="A261" s="423" t="s">
        <v>539</v>
      </c>
      <c r="B261" s="288" t="s">
        <v>540</v>
      </c>
      <c r="C261" s="290">
        <v>68</v>
      </c>
      <c r="D261" s="290">
        <v>35</v>
      </c>
      <c r="E261" s="291">
        <f t="shared" si="12"/>
        <v>-0.485</v>
      </c>
      <c r="F261" s="261" t="str">
        <f t="shared" si="15"/>
        <v>是</v>
      </c>
      <c r="G261" s="141" t="str">
        <f t="shared" si="16"/>
        <v>项</v>
      </c>
    </row>
    <row r="262" ht="36" customHeight="1" spans="1:7">
      <c r="A262" s="423" t="s">
        <v>541</v>
      </c>
      <c r="B262" s="288" t="s">
        <v>542</v>
      </c>
      <c r="C262" s="290">
        <v>0</v>
      </c>
      <c r="D262" s="290">
        <v>0</v>
      </c>
      <c r="E262" s="291" t="str">
        <f t="shared" si="12"/>
        <v/>
      </c>
      <c r="F262" s="261" t="str">
        <f t="shared" si="15"/>
        <v>否</v>
      </c>
      <c r="G262" s="141" t="str">
        <f t="shared" si="16"/>
        <v>项</v>
      </c>
    </row>
    <row r="263" ht="36" customHeight="1" spans="1:7">
      <c r="A263" s="423" t="s">
        <v>543</v>
      </c>
      <c r="B263" s="288" t="s">
        <v>544</v>
      </c>
      <c r="C263" s="290"/>
      <c r="D263" s="290"/>
      <c r="E263" s="291" t="str">
        <f t="shared" si="12"/>
        <v/>
      </c>
      <c r="F263" s="261" t="str">
        <f t="shared" si="15"/>
        <v>否</v>
      </c>
      <c r="G263" s="141" t="str">
        <f t="shared" si="16"/>
        <v>项</v>
      </c>
    </row>
    <row r="264" ht="36" customHeight="1" spans="1:7">
      <c r="A264" s="423" t="s">
        <v>545</v>
      </c>
      <c r="B264" s="288" t="s">
        <v>546</v>
      </c>
      <c r="C264" s="290">
        <v>0</v>
      </c>
      <c r="D264" s="290">
        <v>0</v>
      </c>
      <c r="E264" s="291" t="str">
        <f t="shared" si="12"/>
        <v/>
      </c>
      <c r="F264" s="261" t="str">
        <f t="shared" si="15"/>
        <v>否</v>
      </c>
      <c r="G264" s="141" t="str">
        <f t="shared" si="16"/>
        <v>项</v>
      </c>
    </row>
    <row r="265" ht="36" customHeight="1" spans="1:7">
      <c r="A265" s="423" t="s">
        <v>547</v>
      </c>
      <c r="B265" s="288" t="s">
        <v>548</v>
      </c>
      <c r="C265" s="290">
        <v>10</v>
      </c>
      <c r="D265" s="290">
        <v>0</v>
      </c>
      <c r="E265" s="291">
        <f t="shared" si="12"/>
        <v>-1</v>
      </c>
      <c r="F265" s="261" t="str">
        <f t="shared" si="15"/>
        <v>是</v>
      </c>
      <c r="G265" s="141" t="str">
        <f t="shared" si="16"/>
        <v>项</v>
      </c>
    </row>
    <row r="266" ht="36" customHeight="1" spans="1:7">
      <c r="A266" s="423" t="s">
        <v>549</v>
      </c>
      <c r="B266" s="288" t="s">
        <v>550</v>
      </c>
      <c r="C266" s="290">
        <v>0</v>
      </c>
      <c r="D266" s="290">
        <v>0</v>
      </c>
      <c r="E266" s="291" t="str">
        <f t="shared" si="12"/>
        <v/>
      </c>
      <c r="F266" s="261" t="str">
        <f t="shared" si="15"/>
        <v>否</v>
      </c>
      <c r="G266" s="141" t="str">
        <f t="shared" si="16"/>
        <v>项</v>
      </c>
    </row>
    <row r="267" ht="36" customHeight="1" spans="1:7">
      <c r="A267" s="423" t="s">
        <v>551</v>
      </c>
      <c r="B267" s="288" t="s">
        <v>552</v>
      </c>
      <c r="C267" s="290">
        <v>227</v>
      </c>
      <c r="D267" s="290">
        <v>213</v>
      </c>
      <c r="E267" s="291">
        <f t="shared" si="12"/>
        <v>-0.062</v>
      </c>
      <c r="F267" s="261" t="str">
        <f t="shared" si="15"/>
        <v>是</v>
      </c>
      <c r="G267" s="141" t="str">
        <f t="shared" si="16"/>
        <v>项</v>
      </c>
    </row>
    <row r="268" ht="36" customHeight="1" spans="1:7">
      <c r="A268" s="423" t="s">
        <v>553</v>
      </c>
      <c r="B268" s="288" t="s">
        <v>554</v>
      </c>
      <c r="C268" s="290">
        <v>0</v>
      </c>
      <c r="D268" s="290">
        <v>0</v>
      </c>
      <c r="E268" s="291" t="str">
        <f t="shared" si="12"/>
        <v/>
      </c>
      <c r="F268" s="261" t="str">
        <f t="shared" si="15"/>
        <v>否</v>
      </c>
      <c r="G268" s="141" t="str">
        <f t="shared" si="16"/>
        <v>项</v>
      </c>
    </row>
    <row r="269" ht="36" customHeight="1" spans="1:7">
      <c r="A269" s="423" t="s">
        <v>555</v>
      </c>
      <c r="B269" s="288" t="s">
        <v>556</v>
      </c>
      <c r="C269" s="290">
        <v>25</v>
      </c>
      <c r="D269" s="290">
        <v>30</v>
      </c>
      <c r="E269" s="291">
        <f t="shared" si="12"/>
        <v>0.2</v>
      </c>
      <c r="F269" s="261" t="str">
        <f t="shared" si="15"/>
        <v>是</v>
      </c>
      <c r="G269" s="141" t="str">
        <f t="shared" si="16"/>
        <v>项</v>
      </c>
    </row>
    <row r="270" ht="36" customHeight="1" spans="1:7">
      <c r="A270" s="422" t="s">
        <v>557</v>
      </c>
      <c r="B270" s="284" t="s">
        <v>558</v>
      </c>
      <c r="C270" s="293"/>
      <c r="D270" s="293">
        <f>D271</f>
        <v>17</v>
      </c>
      <c r="E270" s="291" t="str">
        <f t="shared" ref="E270:E333" si="17">IF(C270&gt;0,D270/C270-1,IF(C270&lt;0,-(D270/C270-1),""))</f>
        <v/>
      </c>
      <c r="F270" s="261" t="str">
        <f t="shared" si="15"/>
        <v>是</v>
      </c>
      <c r="G270" s="141" t="str">
        <f t="shared" si="16"/>
        <v>款</v>
      </c>
    </row>
    <row r="271" ht="36" customHeight="1" spans="1:7">
      <c r="A271" s="288" t="s">
        <v>559</v>
      </c>
      <c r="B271" s="288" t="s">
        <v>560</v>
      </c>
      <c r="C271" s="290"/>
      <c r="D271" s="290">
        <v>17</v>
      </c>
      <c r="E271" s="291" t="str">
        <f t="shared" si="17"/>
        <v/>
      </c>
      <c r="F271" s="261" t="str">
        <f t="shared" si="15"/>
        <v>是</v>
      </c>
      <c r="G271" s="141" t="str">
        <f t="shared" si="16"/>
        <v>项</v>
      </c>
    </row>
    <row r="272" ht="36" customHeight="1" spans="1:7">
      <c r="A272" s="426" t="s">
        <v>561</v>
      </c>
      <c r="B272" s="427" t="s">
        <v>520</v>
      </c>
      <c r="C272" s="428"/>
      <c r="D272" s="428"/>
      <c r="E272" s="291" t="str">
        <f t="shared" si="17"/>
        <v/>
      </c>
      <c r="F272" s="261" t="str">
        <f t="shared" si="15"/>
        <v>否</v>
      </c>
      <c r="G272" s="141" t="str">
        <f t="shared" si="16"/>
        <v>项</v>
      </c>
    </row>
    <row r="273" ht="36" customHeight="1" spans="1:7">
      <c r="A273" s="422" t="s">
        <v>76</v>
      </c>
      <c r="B273" s="284" t="s">
        <v>77</v>
      </c>
      <c r="C273" s="293">
        <v>17712</v>
      </c>
      <c r="D273" s="293">
        <f>SUM(D274,D277,D288,D295,D303,D312,D328,D338,D348,D356,D362)</f>
        <v>16010</v>
      </c>
      <c r="E273" s="291">
        <f t="shared" si="17"/>
        <v>-0.096</v>
      </c>
      <c r="F273" s="261" t="str">
        <f t="shared" si="15"/>
        <v>是</v>
      </c>
      <c r="G273" s="141" t="str">
        <f t="shared" si="16"/>
        <v>类</v>
      </c>
    </row>
    <row r="274" ht="36" customHeight="1" spans="1:7">
      <c r="A274" s="422" t="s">
        <v>562</v>
      </c>
      <c r="B274" s="284" t="s">
        <v>563</v>
      </c>
      <c r="C274" s="293">
        <v>18</v>
      </c>
      <c r="D274" s="293"/>
      <c r="E274" s="291">
        <f t="shared" si="17"/>
        <v>-1</v>
      </c>
      <c r="F274" s="261" t="str">
        <f t="shared" si="15"/>
        <v>是</v>
      </c>
      <c r="G274" s="141" t="str">
        <f t="shared" si="16"/>
        <v>款</v>
      </c>
    </row>
    <row r="275" ht="36" customHeight="1" spans="1:7">
      <c r="A275" s="423" t="s">
        <v>564</v>
      </c>
      <c r="B275" s="288" t="s">
        <v>565</v>
      </c>
      <c r="C275" s="290">
        <v>18</v>
      </c>
      <c r="D275" s="290"/>
      <c r="E275" s="291">
        <f t="shared" si="17"/>
        <v>-1</v>
      </c>
      <c r="F275" s="261" t="str">
        <f t="shared" si="15"/>
        <v>是</v>
      </c>
      <c r="G275" s="141" t="str">
        <f t="shared" si="16"/>
        <v>项</v>
      </c>
    </row>
    <row r="276" ht="36" customHeight="1" spans="1:7">
      <c r="A276" s="423" t="s">
        <v>566</v>
      </c>
      <c r="B276" s="288" t="s">
        <v>567</v>
      </c>
      <c r="C276" s="290"/>
      <c r="D276" s="290"/>
      <c r="E276" s="291" t="str">
        <f t="shared" si="17"/>
        <v/>
      </c>
      <c r="F276" s="261" t="str">
        <f t="shared" si="15"/>
        <v>否</v>
      </c>
      <c r="G276" s="141" t="str">
        <f t="shared" si="16"/>
        <v>项</v>
      </c>
    </row>
    <row r="277" ht="36" customHeight="1" spans="1:7">
      <c r="A277" s="422" t="s">
        <v>568</v>
      </c>
      <c r="B277" s="284" t="s">
        <v>569</v>
      </c>
      <c r="C277" s="293">
        <v>16516</v>
      </c>
      <c r="D277" s="293">
        <f>SUM(D278:D287)</f>
        <v>15007</v>
      </c>
      <c r="E277" s="291">
        <f t="shared" si="17"/>
        <v>-0.091</v>
      </c>
      <c r="F277" s="261" t="str">
        <f t="shared" si="15"/>
        <v>是</v>
      </c>
      <c r="G277" s="141" t="str">
        <f t="shared" si="16"/>
        <v>款</v>
      </c>
    </row>
    <row r="278" ht="36" customHeight="1" spans="1:7">
      <c r="A278" s="423" t="s">
        <v>570</v>
      </c>
      <c r="B278" s="288" t="s">
        <v>140</v>
      </c>
      <c r="C278" s="290">
        <v>13950</v>
      </c>
      <c r="D278" s="290">
        <v>12704</v>
      </c>
      <c r="E278" s="291">
        <f t="shared" si="17"/>
        <v>-0.089</v>
      </c>
      <c r="F278" s="261" t="str">
        <f t="shared" si="15"/>
        <v>是</v>
      </c>
      <c r="G278" s="141" t="str">
        <f t="shared" si="16"/>
        <v>项</v>
      </c>
    </row>
    <row r="279" ht="36" customHeight="1" spans="1:7">
      <c r="A279" s="423" t="s">
        <v>571</v>
      </c>
      <c r="B279" s="288" t="s">
        <v>142</v>
      </c>
      <c r="C279" s="290">
        <v>736</v>
      </c>
      <c r="D279" s="290">
        <v>790</v>
      </c>
      <c r="E279" s="291">
        <f t="shared" si="17"/>
        <v>0.073</v>
      </c>
      <c r="F279" s="261" t="str">
        <f t="shared" si="15"/>
        <v>是</v>
      </c>
      <c r="G279" s="141" t="str">
        <f t="shared" si="16"/>
        <v>项</v>
      </c>
    </row>
    <row r="280" ht="36" customHeight="1" spans="1:7">
      <c r="A280" s="423" t="s">
        <v>572</v>
      </c>
      <c r="B280" s="288" t="s">
        <v>144</v>
      </c>
      <c r="C280" s="290">
        <v>0</v>
      </c>
      <c r="D280" s="290">
        <v>0</v>
      </c>
      <c r="E280" s="291" t="str">
        <f t="shared" si="17"/>
        <v/>
      </c>
      <c r="F280" s="261" t="str">
        <f t="shared" si="15"/>
        <v>否</v>
      </c>
      <c r="G280" s="141" t="str">
        <f t="shared" si="16"/>
        <v>项</v>
      </c>
    </row>
    <row r="281" ht="36" customHeight="1" spans="1:7">
      <c r="A281" s="423" t="s">
        <v>573</v>
      </c>
      <c r="B281" s="288" t="s">
        <v>241</v>
      </c>
      <c r="C281" s="290"/>
      <c r="D281" s="290"/>
      <c r="E281" s="291" t="str">
        <f t="shared" si="17"/>
        <v/>
      </c>
      <c r="F281" s="261" t="str">
        <f t="shared" si="15"/>
        <v>否</v>
      </c>
      <c r="G281" s="141" t="str">
        <f t="shared" si="16"/>
        <v>项</v>
      </c>
    </row>
    <row r="282" ht="36" customHeight="1" spans="1:7">
      <c r="A282" s="423" t="s">
        <v>574</v>
      </c>
      <c r="B282" s="288" t="s">
        <v>575</v>
      </c>
      <c r="C282" s="290">
        <v>1272</v>
      </c>
      <c r="D282" s="290">
        <v>1120</v>
      </c>
      <c r="E282" s="291">
        <f t="shared" si="17"/>
        <v>-0.119</v>
      </c>
      <c r="F282" s="261" t="str">
        <f t="shared" si="15"/>
        <v>是</v>
      </c>
      <c r="G282" s="141" t="str">
        <f t="shared" si="16"/>
        <v>项</v>
      </c>
    </row>
    <row r="283" ht="36" customHeight="1" spans="1:7">
      <c r="A283" s="423" t="s">
        <v>576</v>
      </c>
      <c r="B283" s="288" t="s">
        <v>577</v>
      </c>
      <c r="C283" s="290">
        <v>314</v>
      </c>
      <c r="D283" s="290">
        <v>238</v>
      </c>
      <c r="E283" s="291">
        <f t="shared" si="17"/>
        <v>-0.242</v>
      </c>
      <c r="F283" s="261" t="str">
        <f t="shared" si="15"/>
        <v>是</v>
      </c>
      <c r="G283" s="141" t="str">
        <f t="shared" si="16"/>
        <v>项</v>
      </c>
    </row>
    <row r="284" ht="36" customHeight="1" spans="1:7">
      <c r="A284" s="423" t="s">
        <v>578</v>
      </c>
      <c r="B284" s="288" t="s">
        <v>579</v>
      </c>
      <c r="C284" s="290"/>
      <c r="D284" s="290"/>
      <c r="E284" s="291" t="str">
        <f t="shared" si="17"/>
        <v/>
      </c>
      <c r="F284" s="261" t="str">
        <f t="shared" si="15"/>
        <v>否</v>
      </c>
      <c r="G284" s="141" t="str">
        <f t="shared" si="16"/>
        <v>项</v>
      </c>
    </row>
    <row r="285" ht="36" customHeight="1" spans="1:7">
      <c r="A285" s="423" t="s">
        <v>580</v>
      </c>
      <c r="B285" s="288" t="s">
        <v>581</v>
      </c>
      <c r="C285" s="290"/>
      <c r="D285" s="290"/>
      <c r="E285" s="291" t="str">
        <f t="shared" si="17"/>
        <v/>
      </c>
      <c r="F285" s="261" t="str">
        <f t="shared" si="15"/>
        <v>否</v>
      </c>
      <c r="G285" s="141" t="str">
        <f t="shared" si="16"/>
        <v>项</v>
      </c>
    </row>
    <row r="286" ht="36" customHeight="1" spans="1:7">
      <c r="A286" s="423" t="s">
        <v>582</v>
      </c>
      <c r="B286" s="288" t="s">
        <v>158</v>
      </c>
      <c r="C286" s="290"/>
      <c r="D286" s="290"/>
      <c r="E286" s="291" t="str">
        <f t="shared" si="17"/>
        <v/>
      </c>
      <c r="F286" s="261" t="str">
        <f t="shared" si="15"/>
        <v>否</v>
      </c>
      <c r="G286" s="141" t="str">
        <f t="shared" si="16"/>
        <v>项</v>
      </c>
    </row>
    <row r="287" ht="36" customHeight="1" spans="1:7">
      <c r="A287" s="423" t="s">
        <v>583</v>
      </c>
      <c r="B287" s="288" t="s">
        <v>584</v>
      </c>
      <c r="C287" s="290">
        <v>244</v>
      </c>
      <c r="D287" s="290">
        <v>155</v>
      </c>
      <c r="E287" s="291">
        <f t="shared" si="17"/>
        <v>-0.365</v>
      </c>
      <c r="F287" s="261" t="str">
        <f t="shared" si="15"/>
        <v>是</v>
      </c>
      <c r="G287" s="141" t="str">
        <f t="shared" si="16"/>
        <v>项</v>
      </c>
    </row>
    <row r="288" ht="36" customHeight="1" spans="1:7">
      <c r="A288" s="422" t="s">
        <v>585</v>
      </c>
      <c r="B288" s="284" t="s">
        <v>586</v>
      </c>
      <c r="C288" s="293"/>
      <c r="D288" s="293"/>
      <c r="E288" s="291" t="str">
        <f t="shared" si="17"/>
        <v/>
      </c>
      <c r="F288" s="261" t="str">
        <f t="shared" si="15"/>
        <v>否</v>
      </c>
      <c r="G288" s="141" t="str">
        <f t="shared" si="16"/>
        <v>款</v>
      </c>
    </row>
    <row r="289" ht="36" customHeight="1" spans="1:7">
      <c r="A289" s="423" t="s">
        <v>587</v>
      </c>
      <c r="B289" s="288" t="s">
        <v>140</v>
      </c>
      <c r="C289" s="290"/>
      <c r="D289" s="290"/>
      <c r="E289" s="291" t="str">
        <f t="shared" si="17"/>
        <v/>
      </c>
      <c r="F289" s="261" t="str">
        <f t="shared" si="15"/>
        <v>否</v>
      </c>
      <c r="G289" s="141" t="str">
        <f t="shared" si="16"/>
        <v>项</v>
      </c>
    </row>
    <row r="290" ht="36" customHeight="1" spans="1:7">
      <c r="A290" s="423" t="s">
        <v>588</v>
      </c>
      <c r="B290" s="288" t="s">
        <v>142</v>
      </c>
      <c r="C290" s="290">
        <v>0</v>
      </c>
      <c r="D290" s="290">
        <v>0</v>
      </c>
      <c r="E290" s="291" t="str">
        <f t="shared" si="17"/>
        <v/>
      </c>
      <c r="F290" s="261" t="str">
        <f t="shared" si="15"/>
        <v>否</v>
      </c>
      <c r="G290" s="141" t="str">
        <f t="shared" si="16"/>
        <v>项</v>
      </c>
    </row>
    <row r="291" ht="36" customHeight="1" spans="1:7">
      <c r="A291" s="423" t="s">
        <v>589</v>
      </c>
      <c r="B291" s="288" t="s">
        <v>144</v>
      </c>
      <c r="C291" s="290">
        <v>0</v>
      </c>
      <c r="D291" s="290">
        <v>0</v>
      </c>
      <c r="E291" s="291" t="str">
        <f t="shared" si="17"/>
        <v/>
      </c>
      <c r="F291" s="261" t="str">
        <f t="shared" si="15"/>
        <v>否</v>
      </c>
      <c r="G291" s="141" t="str">
        <f t="shared" si="16"/>
        <v>项</v>
      </c>
    </row>
    <row r="292" ht="36" customHeight="1" spans="1:7">
      <c r="A292" s="423" t="s">
        <v>590</v>
      </c>
      <c r="B292" s="288" t="s">
        <v>591</v>
      </c>
      <c r="C292" s="290"/>
      <c r="D292" s="290"/>
      <c r="E292" s="291" t="str">
        <f t="shared" si="17"/>
        <v/>
      </c>
      <c r="F292" s="261" t="str">
        <f t="shared" si="15"/>
        <v>否</v>
      </c>
      <c r="G292" s="141" t="str">
        <f t="shared" si="16"/>
        <v>项</v>
      </c>
    </row>
    <row r="293" ht="36" customHeight="1" spans="1:7">
      <c r="A293" s="423" t="s">
        <v>592</v>
      </c>
      <c r="B293" s="288" t="s">
        <v>158</v>
      </c>
      <c r="C293" s="290"/>
      <c r="D293" s="290"/>
      <c r="E293" s="291" t="str">
        <f t="shared" si="17"/>
        <v/>
      </c>
      <c r="F293" s="261" t="str">
        <f t="shared" si="15"/>
        <v>否</v>
      </c>
      <c r="G293" s="141" t="str">
        <f t="shared" si="16"/>
        <v>项</v>
      </c>
    </row>
    <row r="294" ht="36" customHeight="1" spans="1:7">
      <c r="A294" s="423" t="s">
        <v>593</v>
      </c>
      <c r="B294" s="288" t="s">
        <v>594</v>
      </c>
      <c r="C294" s="290"/>
      <c r="D294" s="290"/>
      <c r="E294" s="291" t="str">
        <f t="shared" si="17"/>
        <v/>
      </c>
      <c r="F294" s="261" t="str">
        <f t="shared" si="15"/>
        <v>否</v>
      </c>
      <c r="G294" s="141" t="str">
        <f t="shared" si="16"/>
        <v>项</v>
      </c>
    </row>
    <row r="295" ht="36" customHeight="1" spans="1:7">
      <c r="A295" s="422" t="s">
        <v>595</v>
      </c>
      <c r="B295" s="284" t="s">
        <v>596</v>
      </c>
      <c r="C295" s="293">
        <v>50</v>
      </c>
      <c r="D295" s="293"/>
      <c r="E295" s="291">
        <f t="shared" si="17"/>
        <v>-1</v>
      </c>
      <c r="F295" s="261" t="str">
        <f t="shared" si="15"/>
        <v>是</v>
      </c>
      <c r="G295" s="141" t="str">
        <f t="shared" si="16"/>
        <v>款</v>
      </c>
    </row>
    <row r="296" ht="36" customHeight="1" spans="1:7">
      <c r="A296" s="423" t="s">
        <v>597</v>
      </c>
      <c r="B296" s="288" t="s">
        <v>140</v>
      </c>
      <c r="C296" s="290">
        <v>50</v>
      </c>
      <c r="D296" s="290"/>
      <c r="E296" s="291">
        <f t="shared" si="17"/>
        <v>-1</v>
      </c>
      <c r="F296" s="261" t="str">
        <f t="shared" si="15"/>
        <v>是</v>
      </c>
      <c r="G296" s="141" t="str">
        <f t="shared" si="16"/>
        <v>项</v>
      </c>
    </row>
    <row r="297" ht="36" customHeight="1" spans="1:7">
      <c r="A297" s="423" t="s">
        <v>598</v>
      </c>
      <c r="B297" s="288" t="s">
        <v>142</v>
      </c>
      <c r="C297" s="290"/>
      <c r="D297" s="290"/>
      <c r="E297" s="291" t="str">
        <f t="shared" si="17"/>
        <v/>
      </c>
      <c r="F297" s="261" t="str">
        <f t="shared" si="15"/>
        <v>否</v>
      </c>
      <c r="G297" s="141" t="str">
        <f t="shared" si="16"/>
        <v>项</v>
      </c>
    </row>
    <row r="298" ht="36" customHeight="1" spans="1:7">
      <c r="A298" s="423" t="s">
        <v>599</v>
      </c>
      <c r="B298" s="288" t="s">
        <v>144</v>
      </c>
      <c r="C298" s="290"/>
      <c r="D298" s="290"/>
      <c r="E298" s="291" t="str">
        <f t="shared" si="17"/>
        <v/>
      </c>
      <c r="F298" s="261" t="str">
        <f t="shared" si="15"/>
        <v>否</v>
      </c>
      <c r="G298" s="141" t="str">
        <f t="shared" si="16"/>
        <v>项</v>
      </c>
    </row>
    <row r="299" ht="36" customHeight="1" spans="1:7">
      <c r="A299" s="423" t="s">
        <v>600</v>
      </c>
      <c r="B299" s="288" t="s">
        <v>601</v>
      </c>
      <c r="C299" s="290"/>
      <c r="D299" s="290"/>
      <c r="E299" s="291" t="str">
        <f t="shared" si="17"/>
        <v/>
      </c>
      <c r="F299" s="261" t="str">
        <f t="shared" si="15"/>
        <v>否</v>
      </c>
      <c r="G299" s="141" t="str">
        <f t="shared" si="16"/>
        <v>项</v>
      </c>
    </row>
    <row r="300" ht="36" customHeight="1" spans="1:7">
      <c r="A300" s="423" t="s">
        <v>602</v>
      </c>
      <c r="B300" s="288" t="s">
        <v>603</v>
      </c>
      <c r="C300" s="290"/>
      <c r="D300" s="290"/>
      <c r="E300" s="291" t="str">
        <f t="shared" si="17"/>
        <v/>
      </c>
      <c r="F300" s="261" t="str">
        <f t="shared" si="15"/>
        <v>否</v>
      </c>
      <c r="G300" s="141" t="str">
        <f t="shared" si="16"/>
        <v>项</v>
      </c>
    </row>
    <row r="301" ht="36" customHeight="1" spans="1:7">
      <c r="A301" s="423" t="s">
        <v>604</v>
      </c>
      <c r="B301" s="288" t="s">
        <v>158</v>
      </c>
      <c r="C301" s="290"/>
      <c r="D301" s="290"/>
      <c r="E301" s="291" t="str">
        <f t="shared" si="17"/>
        <v/>
      </c>
      <c r="F301" s="261" t="str">
        <f t="shared" si="15"/>
        <v>否</v>
      </c>
      <c r="G301" s="141" t="str">
        <f t="shared" si="16"/>
        <v>项</v>
      </c>
    </row>
    <row r="302" ht="36" customHeight="1" spans="1:7">
      <c r="A302" s="423" t="s">
        <v>605</v>
      </c>
      <c r="B302" s="288" t="s">
        <v>606</v>
      </c>
      <c r="C302" s="290"/>
      <c r="D302" s="290"/>
      <c r="E302" s="291" t="str">
        <f t="shared" si="17"/>
        <v/>
      </c>
      <c r="F302" s="261" t="str">
        <f t="shared" si="15"/>
        <v>否</v>
      </c>
      <c r="G302" s="141" t="str">
        <f t="shared" si="16"/>
        <v>项</v>
      </c>
    </row>
    <row r="303" ht="36" customHeight="1" spans="1:7">
      <c r="A303" s="422" t="s">
        <v>607</v>
      </c>
      <c r="B303" s="284" t="s">
        <v>608</v>
      </c>
      <c r="C303" s="293"/>
      <c r="D303" s="293"/>
      <c r="E303" s="291" t="str">
        <f t="shared" si="17"/>
        <v/>
      </c>
      <c r="F303" s="261" t="str">
        <f t="shared" si="15"/>
        <v>否</v>
      </c>
      <c r="G303" s="141" t="str">
        <f t="shared" si="16"/>
        <v>款</v>
      </c>
    </row>
    <row r="304" ht="36" customHeight="1" spans="1:7">
      <c r="A304" s="423" t="s">
        <v>609</v>
      </c>
      <c r="B304" s="288" t="s">
        <v>140</v>
      </c>
      <c r="C304" s="290"/>
      <c r="D304" s="290"/>
      <c r="E304" s="291" t="str">
        <f t="shared" si="17"/>
        <v/>
      </c>
      <c r="F304" s="261" t="str">
        <f t="shared" si="15"/>
        <v>否</v>
      </c>
      <c r="G304" s="141" t="str">
        <f t="shared" si="16"/>
        <v>项</v>
      </c>
    </row>
    <row r="305" ht="36" customHeight="1" spans="1:7">
      <c r="A305" s="423" t="s">
        <v>610</v>
      </c>
      <c r="B305" s="288" t="s">
        <v>142</v>
      </c>
      <c r="C305" s="290"/>
      <c r="D305" s="290"/>
      <c r="E305" s="291" t="str">
        <f t="shared" si="17"/>
        <v/>
      </c>
      <c r="F305" s="261" t="str">
        <f t="shared" si="15"/>
        <v>否</v>
      </c>
      <c r="G305" s="141" t="str">
        <f t="shared" si="16"/>
        <v>项</v>
      </c>
    </row>
    <row r="306" ht="36" customHeight="1" spans="1:7">
      <c r="A306" s="423" t="s">
        <v>611</v>
      </c>
      <c r="B306" s="288" t="s">
        <v>144</v>
      </c>
      <c r="C306" s="290">
        <v>0</v>
      </c>
      <c r="D306" s="290">
        <v>0</v>
      </c>
      <c r="E306" s="291" t="str">
        <f t="shared" si="17"/>
        <v/>
      </c>
      <c r="F306" s="261" t="str">
        <f t="shared" si="15"/>
        <v>否</v>
      </c>
      <c r="G306" s="141" t="str">
        <f t="shared" si="16"/>
        <v>项</v>
      </c>
    </row>
    <row r="307" ht="36" customHeight="1" spans="1:7">
      <c r="A307" s="423" t="s">
        <v>612</v>
      </c>
      <c r="B307" s="288" t="s">
        <v>613</v>
      </c>
      <c r="C307" s="290"/>
      <c r="D307" s="290"/>
      <c r="E307" s="291" t="str">
        <f t="shared" si="17"/>
        <v/>
      </c>
      <c r="F307" s="261" t="str">
        <f t="shared" si="15"/>
        <v>否</v>
      </c>
      <c r="G307" s="141" t="str">
        <f t="shared" si="16"/>
        <v>项</v>
      </c>
    </row>
    <row r="308" ht="36" customHeight="1" spans="1:7">
      <c r="A308" s="423" t="s">
        <v>614</v>
      </c>
      <c r="B308" s="288" t="s">
        <v>615</v>
      </c>
      <c r="C308" s="290"/>
      <c r="D308" s="290"/>
      <c r="E308" s="291" t="str">
        <f t="shared" si="17"/>
        <v/>
      </c>
      <c r="F308" s="261" t="str">
        <f t="shared" si="15"/>
        <v>否</v>
      </c>
      <c r="G308" s="141" t="str">
        <f t="shared" si="16"/>
        <v>项</v>
      </c>
    </row>
    <row r="309" ht="36" customHeight="1" spans="1:7">
      <c r="A309" s="423" t="s">
        <v>616</v>
      </c>
      <c r="B309" s="288" t="s">
        <v>617</v>
      </c>
      <c r="C309" s="290"/>
      <c r="D309" s="290"/>
      <c r="E309" s="291" t="str">
        <f t="shared" si="17"/>
        <v/>
      </c>
      <c r="F309" s="261" t="str">
        <f t="shared" si="15"/>
        <v>否</v>
      </c>
      <c r="G309" s="141" t="str">
        <f t="shared" si="16"/>
        <v>项</v>
      </c>
    </row>
    <row r="310" ht="36" customHeight="1" spans="1:7">
      <c r="A310" s="423" t="s">
        <v>618</v>
      </c>
      <c r="B310" s="288" t="s">
        <v>158</v>
      </c>
      <c r="C310" s="290"/>
      <c r="D310" s="290"/>
      <c r="E310" s="291" t="str">
        <f t="shared" si="17"/>
        <v/>
      </c>
      <c r="F310" s="261" t="str">
        <f t="shared" si="15"/>
        <v>否</v>
      </c>
      <c r="G310" s="141" t="str">
        <f t="shared" si="16"/>
        <v>项</v>
      </c>
    </row>
    <row r="311" ht="36" customHeight="1" spans="1:7">
      <c r="A311" s="423" t="s">
        <v>619</v>
      </c>
      <c r="B311" s="288" t="s">
        <v>620</v>
      </c>
      <c r="C311" s="290"/>
      <c r="D311" s="290"/>
      <c r="E311" s="291" t="str">
        <f t="shared" si="17"/>
        <v/>
      </c>
      <c r="F311" s="261" t="str">
        <f t="shared" si="15"/>
        <v>否</v>
      </c>
      <c r="G311" s="141" t="str">
        <f t="shared" si="16"/>
        <v>项</v>
      </c>
    </row>
    <row r="312" ht="36" customHeight="1" spans="1:7">
      <c r="A312" s="422" t="s">
        <v>621</v>
      </c>
      <c r="B312" s="284" t="s">
        <v>622</v>
      </c>
      <c r="C312" s="293">
        <v>1070</v>
      </c>
      <c r="D312" s="293">
        <f>SUM(D313:D327)</f>
        <v>953</v>
      </c>
      <c r="E312" s="291">
        <f t="shared" si="17"/>
        <v>-0.109</v>
      </c>
      <c r="F312" s="261" t="str">
        <f t="shared" si="15"/>
        <v>是</v>
      </c>
      <c r="G312" s="141" t="str">
        <f t="shared" si="16"/>
        <v>款</v>
      </c>
    </row>
    <row r="313" ht="36" customHeight="1" spans="1:7">
      <c r="A313" s="423" t="s">
        <v>623</v>
      </c>
      <c r="B313" s="288" t="s">
        <v>140</v>
      </c>
      <c r="C313" s="290">
        <v>757</v>
      </c>
      <c r="D313" s="290">
        <v>624</v>
      </c>
      <c r="E313" s="291">
        <f t="shared" si="17"/>
        <v>-0.176</v>
      </c>
      <c r="F313" s="261" t="str">
        <f t="shared" si="15"/>
        <v>是</v>
      </c>
      <c r="G313" s="141" t="str">
        <f t="shared" si="16"/>
        <v>项</v>
      </c>
    </row>
    <row r="314" ht="36" customHeight="1" spans="1:7">
      <c r="A314" s="423" t="s">
        <v>624</v>
      </c>
      <c r="B314" s="288" t="s">
        <v>142</v>
      </c>
      <c r="C314" s="290">
        <v>27</v>
      </c>
      <c r="D314" s="290">
        <v>53</v>
      </c>
      <c r="E314" s="291">
        <f t="shared" si="17"/>
        <v>0.963</v>
      </c>
      <c r="F314" s="261" t="str">
        <f t="shared" si="15"/>
        <v>是</v>
      </c>
      <c r="G314" s="141" t="str">
        <f t="shared" si="16"/>
        <v>项</v>
      </c>
    </row>
    <row r="315" ht="36" customHeight="1" spans="1:7">
      <c r="A315" s="423" t="s">
        <v>625</v>
      </c>
      <c r="B315" s="288" t="s">
        <v>144</v>
      </c>
      <c r="C315" s="290">
        <v>0</v>
      </c>
      <c r="D315" s="290">
        <v>0</v>
      </c>
      <c r="E315" s="291" t="str">
        <f t="shared" si="17"/>
        <v/>
      </c>
      <c r="F315" s="261" t="str">
        <f t="shared" si="15"/>
        <v>否</v>
      </c>
      <c r="G315" s="141" t="str">
        <f t="shared" si="16"/>
        <v>项</v>
      </c>
    </row>
    <row r="316" ht="36" customHeight="1" spans="1:7">
      <c r="A316" s="423" t="s">
        <v>626</v>
      </c>
      <c r="B316" s="288" t="s">
        <v>627</v>
      </c>
      <c r="C316" s="290">
        <v>36</v>
      </c>
      <c r="D316" s="290">
        <v>36</v>
      </c>
      <c r="E316" s="291">
        <f t="shared" si="17"/>
        <v>0</v>
      </c>
      <c r="F316" s="261" t="str">
        <f t="shared" si="15"/>
        <v>是</v>
      </c>
      <c r="G316" s="141" t="str">
        <f t="shared" si="16"/>
        <v>项</v>
      </c>
    </row>
    <row r="317" ht="36" customHeight="1" spans="1:7">
      <c r="A317" s="423" t="s">
        <v>628</v>
      </c>
      <c r="B317" s="288" t="s">
        <v>629</v>
      </c>
      <c r="C317" s="290">
        <v>24</v>
      </c>
      <c r="D317" s="290">
        <v>40</v>
      </c>
      <c r="E317" s="291">
        <f t="shared" si="17"/>
        <v>0.667</v>
      </c>
      <c r="F317" s="261" t="str">
        <f t="shared" si="15"/>
        <v>是</v>
      </c>
      <c r="G317" s="141" t="str">
        <f t="shared" si="16"/>
        <v>项</v>
      </c>
    </row>
    <row r="318" ht="36" customHeight="1" spans="1:7">
      <c r="A318" s="429" t="s">
        <v>630</v>
      </c>
      <c r="B318" s="288" t="s">
        <v>631</v>
      </c>
      <c r="C318" s="290"/>
      <c r="D318" s="290">
        <v>16</v>
      </c>
      <c r="E318" s="291" t="str">
        <f t="shared" si="17"/>
        <v/>
      </c>
      <c r="F318" s="261" t="str">
        <f t="shared" si="15"/>
        <v>是</v>
      </c>
      <c r="G318" s="141" t="str">
        <f t="shared" si="16"/>
        <v>项</v>
      </c>
    </row>
    <row r="319" ht="36" customHeight="1" spans="1:7">
      <c r="A319" s="429" t="s">
        <v>632</v>
      </c>
      <c r="B319" s="288" t="s">
        <v>633</v>
      </c>
      <c r="C319" s="290">
        <v>57</v>
      </c>
      <c r="D319" s="290">
        <v>34</v>
      </c>
      <c r="E319" s="291">
        <f t="shared" si="17"/>
        <v>-0.404</v>
      </c>
      <c r="F319" s="261" t="str">
        <f t="shared" si="15"/>
        <v>是</v>
      </c>
      <c r="G319" s="141" t="str">
        <f t="shared" si="16"/>
        <v>项</v>
      </c>
    </row>
    <row r="320" ht="36" customHeight="1" spans="1:7">
      <c r="A320" s="423" t="s">
        <v>634</v>
      </c>
      <c r="B320" s="288" t="s">
        <v>635</v>
      </c>
      <c r="C320" s="290"/>
      <c r="D320" s="290"/>
      <c r="E320" s="291" t="str">
        <f t="shared" si="17"/>
        <v/>
      </c>
      <c r="F320" s="261" t="str">
        <f t="shared" si="15"/>
        <v>否</v>
      </c>
      <c r="G320" s="141" t="str">
        <f t="shared" si="16"/>
        <v>项</v>
      </c>
    </row>
    <row r="321" ht="36" customHeight="1" spans="1:7">
      <c r="A321" s="423" t="s">
        <v>636</v>
      </c>
      <c r="B321" s="288" t="s">
        <v>637</v>
      </c>
      <c r="C321" s="290">
        <v>0</v>
      </c>
      <c r="D321" s="290">
        <v>0</v>
      </c>
      <c r="E321" s="291" t="str">
        <f t="shared" si="17"/>
        <v/>
      </c>
      <c r="F321" s="261" t="str">
        <f t="shared" si="15"/>
        <v>否</v>
      </c>
      <c r="G321" s="141" t="str">
        <f t="shared" si="16"/>
        <v>项</v>
      </c>
    </row>
    <row r="322" ht="36" customHeight="1" spans="1:7">
      <c r="A322" s="423" t="s">
        <v>638</v>
      </c>
      <c r="B322" s="288" t="s">
        <v>639</v>
      </c>
      <c r="C322" s="290">
        <v>160</v>
      </c>
      <c r="D322" s="290">
        <v>150</v>
      </c>
      <c r="E322" s="291">
        <f t="shared" si="17"/>
        <v>-0.063</v>
      </c>
      <c r="F322" s="261" t="str">
        <f t="shared" si="15"/>
        <v>是</v>
      </c>
      <c r="G322" s="141" t="str">
        <f t="shared" si="16"/>
        <v>项</v>
      </c>
    </row>
    <row r="323" ht="36" customHeight="1" spans="1:7">
      <c r="A323" s="423" t="s">
        <v>640</v>
      </c>
      <c r="B323" s="288" t="s">
        <v>641</v>
      </c>
      <c r="C323" s="290">
        <v>0</v>
      </c>
      <c r="D323" s="290">
        <v>0</v>
      </c>
      <c r="E323" s="291" t="str">
        <f t="shared" si="17"/>
        <v/>
      </c>
      <c r="F323" s="261" t="str">
        <f t="shared" si="15"/>
        <v>否</v>
      </c>
      <c r="G323" s="141" t="str">
        <f t="shared" si="16"/>
        <v>项</v>
      </c>
    </row>
    <row r="324" ht="36" customHeight="1" spans="1:7">
      <c r="A324" s="423" t="s">
        <v>642</v>
      </c>
      <c r="B324" s="288" t="s">
        <v>643</v>
      </c>
      <c r="C324" s="290"/>
      <c r="D324" s="290"/>
      <c r="E324" s="291" t="str">
        <f t="shared" si="17"/>
        <v/>
      </c>
      <c r="F324" s="261" t="str">
        <f t="shared" ref="F324:F387" si="18">IF(LEN(A324)=3,"是",IF(B324&lt;&gt;"",IF(SUM(C324:D324)&lt;&gt;0,"是","否"),"是"))</f>
        <v>否</v>
      </c>
      <c r="G324" s="141" t="str">
        <f t="shared" ref="G324:G387" si="19">IF(LEN(A324)=3,"类",IF(LEN(A324)=5,"款","项"))</f>
        <v>项</v>
      </c>
    </row>
    <row r="325" ht="36" customHeight="1" spans="1:7">
      <c r="A325" s="423" t="s">
        <v>644</v>
      </c>
      <c r="B325" s="288" t="s">
        <v>241</v>
      </c>
      <c r="C325" s="290">
        <v>5</v>
      </c>
      <c r="D325" s="290"/>
      <c r="E325" s="291">
        <f t="shared" si="17"/>
        <v>-1</v>
      </c>
      <c r="F325" s="261" t="str">
        <f t="shared" si="18"/>
        <v>是</v>
      </c>
      <c r="G325" s="141" t="str">
        <f t="shared" si="19"/>
        <v>项</v>
      </c>
    </row>
    <row r="326" ht="36" customHeight="1" spans="1:7">
      <c r="A326" s="423" t="s">
        <v>645</v>
      </c>
      <c r="B326" s="288" t="s">
        <v>158</v>
      </c>
      <c r="C326" s="290"/>
      <c r="D326" s="290"/>
      <c r="E326" s="291" t="str">
        <f t="shared" si="17"/>
        <v/>
      </c>
      <c r="F326" s="261" t="str">
        <f t="shared" si="18"/>
        <v>否</v>
      </c>
      <c r="G326" s="141" t="str">
        <f t="shared" si="19"/>
        <v>项</v>
      </c>
    </row>
    <row r="327" ht="36" customHeight="1" spans="1:7">
      <c r="A327" s="423" t="s">
        <v>646</v>
      </c>
      <c r="B327" s="288" t="s">
        <v>647</v>
      </c>
      <c r="C327" s="290">
        <v>4</v>
      </c>
      <c r="D327" s="290"/>
      <c r="E327" s="291">
        <f t="shared" si="17"/>
        <v>-1</v>
      </c>
      <c r="F327" s="261" t="str">
        <f t="shared" si="18"/>
        <v>是</v>
      </c>
      <c r="G327" s="141" t="str">
        <f t="shared" si="19"/>
        <v>项</v>
      </c>
    </row>
    <row r="328" ht="36" customHeight="1" spans="1:7">
      <c r="A328" s="422" t="s">
        <v>648</v>
      </c>
      <c r="B328" s="284" t="s">
        <v>649</v>
      </c>
      <c r="C328" s="293"/>
      <c r="D328" s="293"/>
      <c r="E328" s="291" t="str">
        <f t="shared" si="17"/>
        <v/>
      </c>
      <c r="F328" s="261" t="str">
        <f t="shared" si="18"/>
        <v>否</v>
      </c>
      <c r="G328" s="141" t="str">
        <f t="shared" si="19"/>
        <v>款</v>
      </c>
    </row>
    <row r="329" ht="36" customHeight="1" spans="1:7">
      <c r="A329" s="423" t="s">
        <v>650</v>
      </c>
      <c r="B329" s="288" t="s">
        <v>140</v>
      </c>
      <c r="C329" s="290"/>
      <c r="D329" s="290"/>
      <c r="E329" s="291" t="str">
        <f t="shared" si="17"/>
        <v/>
      </c>
      <c r="F329" s="261" t="str">
        <f t="shared" si="18"/>
        <v>否</v>
      </c>
      <c r="G329" s="141" t="str">
        <f t="shared" si="19"/>
        <v>项</v>
      </c>
    </row>
    <row r="330" ht="36" customHeight="1" spans="1:7">
      <c r="A330" s="423" t="s">
        <v>651</v>
      </c>
      <c r="B330" s="288" t="s">
        <v>142</v>
      </c>
      <c r="C330" s="290">
        <v>0</v>
      </c>
      <c r="D330" s="290">
        <v>0</v>
      </c>
      <c r="E330" s="291" t="str">
        <f t="shared" si="17"/>
        <v/>
      </c>
      <c r="F330" s="261" t="str">
        <f t="shared" si="18"/>
        <v>否</v>
      </c>
      <c r="G330" s="141" t="str">
        <f t="shared" si="19"/>
        <v>项</v>
      </c>
    </row>
    <row r="331" ht="36" customHeight="1" spans="1:7">
      <c r="A331" s="423" t="s">
        <v>652</v>
      </c>
      <c r="B331" s="288" t="s">
        <v>144</v>
      </c>
      <c r="C331" s="290">
        <v>0</v>
      </c>
      <c r="D331" s="290">
        <v>0</v>
      </c>
      <c r="E331" s="291" t="str">
        <f t="shared" si="17"/>
        <v/>
      </c>
      <c r="F331" s="261" t="str">
        <f t="shared" si="18"/>
        <v>否</v>
      </c>
      <c r="G331" s="141" t="str">
        <f t="shared" si="19"/>
        <v>项</v>
      </c>
    </row>
    <row r="332" ht="36" customHeight="1" spans="1:7">
      <c r="A332" s="423" t="s">
        <v>653</v>
      </c>
      <c r="B332" s="288" t="s">
        <v>654</v>
      </c>
      <c r="C332" s="290"/>
      <c r="D332" s="290"/>
      <c r="E332" s="291" t="str">
        <f t="shared" si="17"/>
        <v/>
      </c>
      <c r="F332" s="261" t="str">
        <f t="shared" si="18"/>
        <v>否</v>
      </c>
      <c r="G332" s="141" t="str">
        <f t="shared" si="19"/>
        <v>项</v>
      </c>
    </row>
    <row r="333" ht="36" customHeight="1" spans="1:7">
      <c r="A333" s="423" t="s">
        <v>655</v>
      </c>
      <c r="B333" s="288" t="s">
        <v>656</v>
      </c>
      <c r="C333" s="290"/>
      <c r="D333" s="290"/>
      <c r="E333" s="291" t="str">
        <f t="shared" si="17"/>
        <v/>
      </c>
      <c r="F333" s="261" t="str">
        <f t="shared" si="18"/>
        <v>否</v>
      </c>
      <c r="G333" s="141" t="str">
        <f t="shared" si="19"/>
        <v>项</v>
      </c>
    </row>
    <row r="334" ht="36" customHeight="1" spans="1:7">
      <c r="A334" s="423" t="s">
        <v>657</v>
      </c>
      <c r="B334" s="288" t="s">
        <v>658</v>
      </c>
      <c r="C334" s="290"/>
      <c r="D334" s="290"/>
      <c r="E334" s="291" t="str">
        <f t="shared" ref="E334:E397" si="20">IF(C334&gt;0,D334/C334-1,IF(C334&lt;0,-(D334/C334-1),""))</f>
        <v/>
      </c>
      <c r="F334" s="261" t="str">
        <f t="shared" si="18"/>
        <v>否</v>
      </c>
      <c r="G334" s="141" t="str">
        <f t="shared" si="19"/>
        <v>项</v>
      </c>
    </row>
    <row r="335" ht="36" customHeight="1" spans="1:7">
      <c r="A335" s="423" t="s">
        <v>659</v>
      </c>
      <c r="B335" s="288" t="s">
        <v>241</v>
      </c>
      <c r="C335" s="290"/>
      <c r="D335" s="290"/>
      <c r="E335" s="291" t="str">
        <f t="shared" si="20"/>
        <v/>
      </c>
      <c r="F335" s="261" t="str">
        <f t="shared" si="18"/>
        <v>否</v>
      </c>
      <c r="G335" s="141" t="str">
        <f t="shared" si="19"/>
        <v>项</v>
      </c>
    </row>
    <row r="336" ht="36" customHeight="1" spans="1:7">
      <c r="A336" s="423" t="s">
        <v>660</v>
      </c>
      <c r="B336" s="288" t="s">
        <v>158</v>
      </c>
      <c r="C336" s="290">
        <v>0</v>
      </c>
      <c r="D336" s="290">
        <v>0</v>
      </c>
      <c r="E336" s="291" t="str">
        <f t="shared" si="20"/>
        <v/>
      </c>
      <c r="F336" s="261" t="str">
        <f t="shared" si="18"/>
        <v>否</v>
      </c>
      <c r="G336" s="141" t="str">
        <f t="shared" si="19"/>
        <v>项</v>
      </c>
    </row>
    <row r="337" ht="36" customHeight="1" spans="1:7">
      <c r="A337" s="423" t="s">
        <v>661</v>
      </c>
      <c r="B337" s="288" t="s">
        <v>662</v>
      </c>
      <c r="C337" s="290"/>
      <c r="D337" s="290"/>
      <c r="E337" s="291" t="str">
        <f t="shared" si="20"/>
        <v/>
      </c>
      <c r="F337" s="261" t="str">
        <f t="shared" si="18"/>
        <v>否</v>
      </c>
      <c r="G337" s="141" t="str">
        <f t="shared" si="19"/>
        <v>项</v>
      </c>
    </row>
    <row r="338" ht="36" customHeight="1" spans="1:7">
      <c r="A338" s="422" t="s">
        <v>663</v>
      </c>
      <c r="B338" s="284" t="s">
        <v>664</v>
      </c>
      <c r="C338" s="293"/>
      <c r="D338" s="293"/>
      <c r="E338" s="291" t="str">
        <f t="shared" si="20"/>
        <v/>
      </c>
      <c r="F338" s="261" t="str">
        <f t="shared" si="18"/>
        <v>否</v>
      </c>
      <c r="G338" s="141" t="str">
        <f t="shared" si="19"/>
        <v>款</v>
      </c>
    </row>
    <row r="339" ht="36" customHeight="1" spans="1:7">
      <c r="A339" s="423" t="s">
        <v>665</v>
      </c>
      <c r="B339" s="288" t="s">
        <v>140</v>
      </c>
      <c r="C339" s="290"/>
      <c r="D339" s="290"/>
      <c r="E339" s="291" t="str">
        <f t="shared" si="20"/>
        <v/>
      </c>
      <c r="F339" s="261" t="str">
        <f t="shared" si="18"/>
        <v>否</v>
      </c>
      <c r="G339" s="141" t="str">
        <f t="shared" si="19"/>
        <v>项</v>
      </c>
    </row>
    <row r="340" ht="36" customHeight="1" spans="1:7">
      <c r="A340" s="423" t="s">
        <v>666</v>
      </c>
      <c r="B340" s="288" t="s">
        <v>142</v>
      </c>
      <c r="C340" s="290">
        <v>0</v>
      </c>
      <c r="D340" s="290">
        <v>0</v>
      </c>
      <c r="E340" s="291" t="str">
        <f t="shared" si="20"/>
        <v/>
      </c>
      <c r="F340" s="261" t="str">
        <f t="shared" si="18"/>
        <v>否</v>
      </c>
      <c r="G340" s="141" t="str">
        <f t="shared" si="19"/>
        <v>项</v>
      </c>
    </row>
    <row r="341" ht="36" customHeight="1" spans="1:7">
      <c r="A341" s="423" t="s">
        <v>667</v>
      </c>
      <c r="B341" s="288" t="s">
        <v>144</v>
      </c>
      <c r="C341" s="290">
        <v>0</v>
      </c>
      <c r="D341" s="290">
        <v>0</v>
      </c>
      <c r="E341" s="291" t="str">
        <f t="shared" si="20"/>
        <v/>
      </c>
      <c r="F341" s="261" t="str">
        <f t="shared" si="18"/>
        <v>否</v>
      </c>
      <c r="G341" s="141" t="str">
        <f t="shared" si="19"/>
        <v>项</v>
      </c>
    </row>
    <row r="342" ht="36" customHeight="1" spans="1:7">
      <c r="A342" s="423" t="s">
        <v>668</v>
      </c>
      <c r="B342" s="288" t="s">
        <v>669</v>
      </c>
      <c r="C342" s="290"/>
      <c r="D342" s="290"/>
      <c r="E342" s="291" t="str">
        <f t="shared" si="20"/>
        <v/>
      </c>
      <c r="F342" s="261" t="str">
        <f t="shared" si="18"/>
        <v>否</v>
      </c>
      <c r="G342" s="141" t="str">
        <f t="shared" si="19"/>
        <v>项</v>
      </c>
    </row>
    <row r="343" ht="36" customHeight="1" spans="1:7">
      <c r="A343" s="423" t="s">
        <v>670</v>
      </c>
      <c r="B343" s="288" t="s">
        <v>671</v>
      </c>
      <c r="C343" s="290"/>
      <c r="D343" s="290"/>
      <c r="E343" s="291" t="str">
        <f t="shared" si="20"/>
        <v/>
      </c>
      <c r="F343" s="261" t="str">
        <f t="shared" si="18"/>
        <v>否</v>
      </c>
      <c r="G343" s="141" t="str">
        <f t="shared" si="19"/>
        <v>项</v>
      </c>
    </row>
    <row r="344" ht="36" customHeight="1" spans="1:7">
      <c r="A344" s="423" t="s">
        <v>672</v>
      </c>
      <c r="B344" s="288" t="s">
        <v>673</v>
      </c>
      <c r="C344" s="290"/>
      <c r="D344" s="290"/>
      <c r="E344" s="291" t="str">
        <f t="shared" si="20"/>
        <v/>
      </c>
      <c r="F344" s="261" t="str">
        <f t="shared" si="18"/>
        <v>否</v>
      </c>
      <c r="G344" s="141" t="str">
        <f t="shared" si="19"/>
        <v>项</v>
      </c>
    </row>
    <row r="345" ht="36" customHeight="1" spans="1:7">
      <c r="A345" s="423" t="s">
        <v>674</v>
      </c>
      <c r="B345" s="288" t="s">
        <v>241</v>
      </c>
      <c r="C345" s="290"/>
      <c r="D345" s="290"/>
      <c r="E345" s="291" t="str">
        <f t="shared" si="20"/>
        <v/>
      </c>
      <c r="F345" s="261" t="str">
        <f t="shared" si="18"/>
        <v>否</v>
      </c>
      <c r="G345" s="141" t="str">
        <f t="shared" si="19"/>
        <v>项</v>
      </c>
    </row>
    <row r="346" ht="36" customHeight="1" spans="1:7">
      <c r="A346" s="423" t="s">
        <v>675</v>
      </c>
      <c r="B346" s="288" t="s">
        <v>158</v>
      </c>
      <c r="C346" s="290">
        <v>0</v>
      </c>
      <c r="D346" s="290">
        <v>0</v>
      </c>
      <c r="E346" s="291" t="str">
        <f t="shared" si="20"/>
        <v/>
      </c>
      <c r="F346" s="261" t="str">
        <f t="shared" si="18"/>
        <v>否</v>
      </c>
      <c r="G346" s="141" t="str">
        <f t="shared" si="19"/>
        <v>项</v>
      </c>
    </row>
    <row r="347" ht="36" customHeight="1" spans="1:7">
      <c r="A347" s="423" t="s">
        <v>676</v>
      </c>
      <c r="B347" s="288" t="s">
        <v>677</v>
      </c>
      <c r="C347" s="290"/>
      <c r="D347" s="290"/>
      <c r="E347" s="291" t="str">
        <f t="shared" si="20"/>
        <v/>
      </c>
      <c r="F347" s="261" t="str">
        <f t="shared" si="18"/>
        <v>否</v>
      </c>
      <c r="G347" s="141" t="str">
        <f t="shared" si="19"/>
        <v>项</v>
      </c>
    </row>
    <row r="348" ht="36" customHeight="1" spans="1:7">
      <c r="A348" s="422" t="s">
        <v>678</v>
      </c>
      <c r="B348" s="284" t="s">
        <v>679</v>
      </c>
      <c r="C348" s="293"/>
      <c r="D348" s="293"/>
      <c r="E348" s="291" t="str">
        <f t="shared" si="20"/>
        <v/>
      </c>
      <c r="F348" s="261" t="str">
        <f t="shared" si="18"/>
        <v>否</v>
      </c>
      <c r="G348" s="141" t="str">
        <f t="shared" si="19"/>
        <v>款</v>
      </c>
    </row>
    <row r="349" ht="36" customHeight="1" spans="1:7">
      <c r="A349" s="423" t="s">
        <v>680</v>
      </c>
      <c r="B349" s="288" t="s">
        <v>140</v>
      </c>
      <c r="C349" s="290"/>
      <c r="D349" s="290"/>
      <c r="E349" s="291" t="str">
        <f t="shared" si="20"/>
        <v/>
      </c>
      <c r="F349" s="261" t="str">
        <f t="shared" si="18"/>
        <v>否</v>
      </c>
      <c r="G349" s="141" t="str">
        <f t="shared" si="19"/>
        <v>项</v>
      </c>
    </row>
    <row r="350" ht="36" customHeight="1" spans="1:7">
      <c r="A350" s="423" t="s">
        <v>681</v>
      </c>
      <c r="B350" s="288" t="s">
        <v>142</v>
      </c>
      <c r="C350" s="290">
        <v>0</v>
      </c>
      <c r="D350" s="290">
        <v>0</v>
      </c>
      <c r="E350" s="291" t="str">
        <f t="shared" si="20"/>
        <v/>
      </c>
      <c r="F350" s="261" t="str">
        <f t="shared" si="18"/>
        <v>否</v>
      </c>
      <c r="G350" s="141" t="str">
        <f t="shared" si="19"/>
        <v>项</v>
      </c>
    </row>
    <row r="351" ht="36" customHeight="1" spans="1:7">
      <c r="A351" s="423" t="s">
        <v>682</v>
      </c>
      <c r="B351" s="288" t="s">
        <v>144</v>
      </c>
      <c r="C351" s="290">
        <v>0</v>
      </c>
      <c r="D351" s="290">
        <v>0</v>
      </c>
      <c r="E351" s="291" t="str">
        <f t="shared" si="20"/>
        <v/>
      </c>
      <c r="F351" s="261" t="str">
        <f t="shared" si="18"/>
        <v>否</v>
      </c>
      <c r="G351" s="141" t="str">
        <f t="shared" si="19"/>
        <v>项</v>
      </c>
    </row>
    <row r="352" ht="36" customHeight="1" spans="1:7">
      <c r="A352" s="423" t="s">
        <v>683</v>
      </c>
      <c r="B352" s="288" t="s">
        <v>684</v>
      </c>
      <c r="C352" s="290">
        <v>0</v>
      </c>
      <c r="D352" s="290">
        <v>0</v>
      </c>
      <c r="E352" s="291" t="str">
        <f t="shared" si="20"/>
        <v/>
      </c>
      <c r="F352" s="261" t="str">
        <f t="shared" si="18"/>
        <v>否</v>
      </c>
      <c r="G352" s="141" t="str">
        <f t="shared" si="19"/>
        <v>项</v>
      </c>
    </row>
    <row r="353" ht="36" customHeight="1" spans="1:7">
      <c r="A353" s="423" t="s">
        <v>685</v>
      </c>
      <c r="B353" s="288" t="s">
        <v>686</v>
      </c>
      <c r="C353" s="290">
        <v>0</v>
      </c>
      <c r="D353" s="290">
        <v>0</v>
      </c>
      <c r="E353" s="291" t="str">
        <f t="shared" si="20"/>
        <v/>
      </c>
      <c r="F353" s="261" t="str">
        <f t="shared" si="18"/>
        <v>否</v>
      </c>
      <c r="G353" s="141" t="str">
        <f t="shared" si="19"/>
        <v>项</v>
      </c>
    </row>
    <row r="354" ht="36" customHeight="1" spans="1:7">
      <c r="A354" s="423" t="s">
        <v>687</v>
      </c>
      <c r="B354" s="288" t="s">
        <v>158</v>
      </c>
      <c r="C354" s="290"/>
      <c r="D354" s="290"/>
      <c r="E354" s="291" t="str">
        <f t="shared" si="20"/>
        <v/>
      </c>
      <c r="F354" s="261" t="str">
        <f t="shared" si="18"/>
        <v>否</v>
      </c>
      <c r="G354" s="141" t="str">
        <f t="shared" si="19"/>
        <v>项</v>
      </c>
    </row>
    <row r="355" ht="36" customHeight="1" spans="1:7">
      <c r="A355" s="423" t="s">
        <v>688</v>
      </c>
      <c r="B355" s="288" t="s">
        <v>689</v>
      </c>
      <c r="C355" s="290">
        <v>0</v>
      </c>
      <c r="D355" s="290">
        <v>0</v>
      </c>
      <c r="E355" s="291" t="str">
        <f t="shared" si="20"/>
        <v/>
      </c>
      <c r="F355" s="261" t="str">
        <f t="shared" si="18"/>
        <v>否</v>
      </c>
      <c r="G355" s="141" t="str">
        <f t="shared" si="19"/>
        <v>项</v>
      </c>
    </row>
    <row r="356" ht="36" customHeight="1" spans="1:7">
      <c r="A356" s="422" t="s">
        <v>690</v>
      </c>
      <c r="B356" s="284" t="s">
        <v>691</v>
      </c>
      <c r="C356" s="293">
        <f>SUM(C357:C361)</f>
        <v>0</v>
      </c>
      <c r="D356" s="293">
        <f>SUM(D357:D361)</f>
        <v>0</v>
      </c>
      <c r="E356" s="291" t="str">
        <f t="shared" si="20"/>
        <v/>
      </c>
      <c r="F356" s="261" t="str">
        <f t="shared" si="18"/>
        <v>否</v>
      </c>
      <c r="G356" s="141" t="str">
        <f t="shared" si="19"/>
        <v>款</v>
      </c>
    </row>
    <row r="357" ht="36" customHeight="1" spans="1:7">
      <c r="A357" s="423" t="s">
        <v>692</v>
      </c>
      <c r="B357" s="288" t="s">
        <v>140</v>
      </c>
      <c r="C357" s="290">
        <v>0</v>
      </c>
      <c r="D357" s="290">
        <v>0</v>
      </c>
      <c r="E357" s="291" t="str">
        <f t="shared" si="20"/>
        <v/>
      </c>
      <c r="F357" s="261" t="str">
        <f t="shared" si="18"/>
        <v>否</v>
      </c>
      <c r="G357" s="141" t="str">
        <f t="shared" si="19"/>
        <v>项</v>
      </c>
    </row>
    <row r="358" ht="36" customHeight="1" spans="1:7">
      <c r="A358" s="423" t="s">
        <v>693</v>
      </c>
      <c r="B358" s="288" t="s">
        <v>142</v>
      </c>
      <c r="C358" s="290">
        <v>0</v>
      </c>
      <c r="D358" s="290">
        <v>0</v>
      </c>
      <c r="E358" s="291" t="str">
        <f t="shared" si="20"/>
        <v/>
      </c>
      <c r="F358" s="261" t="str">
        <f t="shared" si="18"/>
        <v>否</v>
      </c>
      <c r="G358" s="141" t="str">
        <f t="shared" si="19"/>
        <v>项</v>
      </c>
    </row>
    <row r="359" ht="36" customHeight="1" spans="1:7">
      <c r="A359" s="423" t="s">
        <v>694</v>
      </c>
      <c r="B359" s="288" t="s">
        <v>241</v>
      </c>
      <c r="C359" s="290">
        <v>0</v>
      </c>
      <c r="D359" s="290">
        <v>0</v>
      </c>
      <c r="E359" s="291" t="str">
        <f t="shared" si="20"/>
        <v/>
      </c>
      <c r="F359" s="261" t="str">
        <f t="shared" si="18"/>
        <v>否</v>
      </c>
      <c r="G359" s="141" t="str">
        <f t="shared" si="19"/>
        <v>项</v>
      </c>
    </row>
    <row r="360" ht="36" customHeight="1" spans="1:7">
      <c r="A360" s="423" t="s">
        <v>695</v>
      </c>
      <c r="B360" s="288" t="s">
        <v>696</v>
      </c>
      <c r="C360" s="290">
        <v>0</v>
      </c>
      <c r="D360" s="290">
        <v>0</v>
      </c>
      <c r="E360" s="291" t="str">
        <f t="shared" si="20"/>
        <v/>
      </c>
      <c r="F360" s="261" t="str">
        <f t="shared" si="18"/>
        <v>否</v>
      </c>
      <c r="G360" s="141" t="str">
        <f t="shared" si="19"/>
        <v>项</v>
      </c>
    </row>
    <row r="361" ht="36" customHeight="1" spans="1:7">
      <c r="A361" s="423" t="s">
        <v>697</v>
      </c>
      <c r="B361" s="288" t="s">
        <v>698</v>
      </c>
      <c r="C361" s="290">
        <v>0</v>
      </c>
      <c r="D361" s="290">
        <v>0</v>
      </c>
      <c r="E361" s="291" t="str">
        <f t="shared" si="20"/>
        <v/>
      </c>
      <c r="F361" s="261" t="str">
        <f t="shared" si="18"/>
        <v>否</v>
      </c>
      <c r="G361" s="141" t="str">
        <f t="shared" si="19"/>
        <v>项</v>
      </c>
    </row>
    <row r="362" ht="36" customHeight="1" spans="1:7">
      <c r="A362" s="422" t="s">
        <v>699</v>
      </c>
      <c r="B362" s="284" t="s">
        <v>700</v>
      </c>
      <c r="C362" s="293">
        <v>58</v>
      </c>
      <c r="D362" s="293">
        <f>SUM(D363:D364)</f>
        <v>50</v>
      </c>
      <c r="E362" s="291">
        <f t="shared" si="20"/>
        <v>-0.138</v>
      </c>
      <c r="F362" s="261" t="str">
        <f t="shared" si="18"/>
        <v>是</v>
      </c>
      <c r="G362" s="141" t="str">
        <f t="shared" si="19"/>
        <v>款</v>
      </c>
    </row>
    <row r="363" ht="36" customHeight="1" spans="1:7">
      <c r="A363" s="423">
        <v>2049902</v>
      </c>
      <c r="B363" s="288" t="s">
        <v>701</v>
      </c>
      <c r="C363" s="290">
        <v>58</v>
      </c>
      <c r="D363" s="290">
        <v>50</v>
      </c>
      <c r="E363" s="291">
        <f t="shared" si="20"/>
        <v>-0.138</v>
      </c>
      <c r="F363" s="261" t="str">
        <f t="shared" si="18"/>
        <v>是</v>
      </c>
      <c r="G363" s="141" t="str">
        <f t="shared" si="19"/>
        <v>项</v>
      </c>
    </row>
    <row r="364" ht="36" customHeight="1" spans="1:7">
      <c r="A364" s="430" t="s">
        <v>702</v>
      </c>
      <c r="B364" s="288" t="s">
        <v>703</v>
      </c>
      <c r="C364" s="290"/>
      <c r="D364" s="290"/>
      <c r="E364" s="291" t="str">
        <f t="shared" si="20"/>
        <v/>
      </c>
      <c r="F364" s="261" t="str">
        <f t="shared" si="18"/>
        <v>否</v>
      </c>
      <c r="G364" s="141" t="str">
        <f t="shared" si="19"/>
        <v>项</v>
      </c>
    </row>
    <row r="365" ht="36" customHeight="1" spans="1:7">
      <c r="A365" s="431" t="s">
        <v>704</v>
      </c>
      <c r="B365" s="432" t="s">
        <v>520</v>
      </c>
      <c r="C365" s="428"/>
      <c r="D365" s="428"/>
      <c r="E365" s="291" t="str">
        <f t="shared" si="20"/>
        <v/>
      </c>
      <c r="F365" s="261" t="str">
        <f t="shared" si="18"/>
        <v>否</v>
      </c>
      <c r="G365" s="141" t="str">
        <f t="shared" si="19"/>
        <v>项</v>
      </c>
    </row>
    <row r="366" ht="36" customHeight="1" spans="1:7">
      <c r="A366" s="431" t="s">
        <v>705</v>
      </c>
      <c r="B366" s="432" t="s">
        <v>706</v>
      </c>
      <c r="C366" s="428"/>
      <c r="D366" s="428"/>
      <c r="E366" s="291" t="str">
        <f t="shared" si="20"/>
        <v/>
      </c>
      <c r="F366" s="261" t="str">
        <f t="shared" si="18"/>
        <v>否</v>
      </c>
      <c r="G366" s="141" t="str">
        <f t="shared" si="19"/>
        <v>项</v>
      </c>
    </row>
    <row r="367" ht="36" customHeight="1" spans="1:7">
      <c r="A367" s="422" t="s">
        <v>78</v>
      </c>
      <c r="B367" s="284" t="s">
        <v>79</v>
      </c>
      <c r="C367" s="293">
        <v>161164</v>
      </c>
      <c r="D367" s="293">
        <f>SUM(D368,D373,D382,D388,D394,D398,D402,D406,D412,D419)</f>
        <v>145672</v>
      </c>
      <c r="E367" s="291">
        <f t="shared" si="20"/>
        <v>-0.096</v>
      </c>
      <c r="F367" s="261" t="str">
        <f t="shared" si="18"/>
        <v>是</v>
      </c>
      <c r="G367" s="141" t="str">
        <f t="shared" si="19"/>
        <v>类</v>
      </c>
    </row>
    <row r="368" ht="36" customHeight="1" spans="1:7">
      <c r="A368" s="422" t="s">
        <v>707</v>
      </c>
      <c r="B368" s="284" t="s">
        <v>708</v>
      </c>
      <c r="C368" s="293">
        <v>427</v>
      </c>
      <c r="D368" s="293">
        <f>SUM(D369:D372)</f>
        <v>216</v>
      </c>
      <c r="E368" s="291">
        <f t="shared" si="20"/>
        <v>-0.494</v>
      </c>
      <c r="F368" s="261" t="str">
        <f t="shared" si="18"/>
        <v>是</v>
      </c>
      <c r="G368" s="141" t="str">
        <f t="shared" si="19"/>
        <v>款</v>
      </c>
    </row>
    <row r="369" ht="36" customHeight="1" spans="1:7">
      <c r="A369" s="423" t="s">
        <v>709</v>
      </c>
      <c r="B369" s="288" t="s">
        <v>140</v>
      </c>
      <c r="C369" s="290">
        <v>261</v>
      </c>
      <c r="D369" s="290">
        <v>216</v>
      </c>
      <c r="E369" s="291">
        <f t="shared" si="20"/>
        <v>-0.172</v>
      </c>
      <c r="F369" s="261" t="str">
        <f t="shared" si="18"/>
        <v>是</v>
      </c>
      <c r="G369" s="141" t="str">
        <f t="shared" si="19"/>
        <v>项</v>
      </c>
    </row>
    <row r="370" ht="36" customHeight="1" spans="1:7">
      <c r="A370" s="423" t="s">
        <v>710</v>
      </c>
      <c r="B370" s="288" t="s">
        <v>142</v>
      </c>
      <c r="C370" s="290">
        <v>56</v>
      </c>
      <c r="D370" s="290">
        <v>0</v>
      </c>
      <c r="E370" s="291">
        <f t="shared" si="20"/>
        <v>-1</v>
      </c>
      <c r="F370" s="261" t="str">
        <f t="shared" si="18"/>
        <v>是</v>
      </c>
      <c r="G370" s="141" t="str">
        <f t="shared" si="19"/>
        <v>项</v>
      </c>
    </row>
    <row r="371" ht="36" customHeight="1" spans="1:7">
      <c r="A371" s="423" t="s">
        <v>711</v>
      </c>
      <c r="B371" s="288" t="s">
        <v>144</v>
      </c>
      <c r="C371" s="290"/>
      <c r="D371" s="290"/>
      <c r="E371" s="291" t="str">
        <f t="shared" si="20"/>
        <v/>
      </c>
      <c r="F371" s="261" t="str">
        <f t="shared" si="18"/>
        <v>否</v>
      </c>
      <c r="G371" s="141" t="str">
        <f t="shared" si="19"/>
        <v>项</v>
      </c>
    </row>
    <row r="372" ht="36" customHeight="1" spans="1:7">
      <c r="A372" s="423" t="s">
        <v>712</v>
      </c>
      <c r="B372" s="288" t="s">
        <v>713</v>
      </c>
      <c r="C372" s="290">
        <v>110</v>
      </c>
      <c r="D372" s="290"/>
      <c r="E372" s="291">
        <f t="shared" si="20"/>
        <v>-1</v>
      </c>
      <c r="F372" s="261" t="str">
        <f t="shared" si="18"/>
        <v>是</v>
      </c>
      <c r="G372" s="141" t="str">
        <f t="shared" si="19"/>
        <v>项</v>
      </c>
    </row>
    <row r="373" ht="36" customHeight="1" spans="1:7">
      <c r="A373" s="422" t="s">
        <v>714</v>
      </c>
      <c r="B373" s="284" t="s">
        <v>715</v>
      </c>
      <c r="C373" s="293">
        <v>157063</v>
      </c>
      <c r="D373" s="293">
        <f>SUM(D374:D381)</f>
        <v>133716</v>
      </c>
      <c r="E373" s="291">
        <f t="shared" si="20"/>
        <v>-0.149</v>
      </c>
      <c r="F373" s="261" t="str">
        <f t="shared" si="18"/>
        <v>是</v>
      </c>
      <c r="G373" s="141" t="str">
        <f t="shared" si="19"/>
        <v>款</v>
      </c>
    </row>
    <row r="374" ht="36" customHeight="1" spans="1:7">
      <c r="A374" s="423" t="s">
        <v>716</v>
      </c>
      <c r="B374" s="288" t="s">
        <v>717</v>
      </c>
      <c r="C374" s="290">
        <v>9132</v>
      </c>
      <c r="D374" s="290">
        <v>7509</v>
      </c>
      <c r="E374" s="291">
        <f t="shared" si="20"/>
        <v>-0.178</v>
      </c>
      <c r="F374" s="261" t="str">
        <f t="shared" si="18"/>
        <v>是</v>
      </c>
      <c r="G374" s="141" t="str">
        <f t="shared" si="19"/>
        <v>项</v>
      </c>
    </row>
    <row r="375" ht="36" customHeight="1" spans="1:7">
      <c r="A375" s="423" t="s">
        <v>718</v>
      </c>
      <c r="B375" s="288" t="s">
        <v>719</v>
      </c>
      <c r="C375" s="290">
        <v>77313</v>
      </c>
      <c r="D375" s="290">
        <v>64474</v>
      </c>
      <c r="E375" s="291">
        <f t="shared" si="20"/>
        <v>-0.166</v>
      </c>
      <c r="F375" s="261" t="str">
        <f t="shared" si="18"/>
        <v>是</v>
      </c>
      <c r="G375" s="141" t="str">
        <f t="shared" si="19"/>
        <v>项</v>
      </c>
    </row>
    <row r="376" ht="36" customHeight="1" spans="1:7">
      <c r="A376" s="423" t="s">
        <v>720</v>
      </c>
      <c r="B376" s="288" t="s">
        <v>721</v>
      </c>
      <c r="C376" s="290">
        <v>49745</v>
      </c>
      <c r="D376" s="290">
        <v>41385</v>
      </c>
      <c r="E376" s="291">
        <f t="shared" si="20"/>
        <v>-0.168</v>
      </c>
      <c r="F376" s="261" t="str">
        <f t="shared" si="18"/>
        <v>是</v>
      </c>
      <c r="G376" s="141" t="str">
        <f t="shared" si="19"/>
        <v>项</v>
      </c>
    </row>
    <row r="377" ht="36" customHeight="1" spans="1:7">
      <c r="A377" s="423" t="s">
        <v>722</v>
      </c>
      <c r="B377" s="288" t="s">
        <v>723</v>
      </c>
      <c r="C377" s="290">
        <v>20753</v>
      </c>
      <c r="D377" s="290">
        <v>20228</v>
      </c>
      <c r="E377" s="291">
        <f t="shared" si="20"/>
        <v>-0.025</v>
      </c>
      <c r="F377" s="261" t="str">
        <f t="shared" si="18"/>
        <v>是</v>
      </c>
      <c r="G377" s="141" t="str">
        <f t="shared" si="19"/>
        <v>项</v>
      </c>
    </row>
    <row r="378" ht="36" customHeight="1" spans="1:7">
      <c r="A378" s="423" t="s">
        <v>724</v>
      </c>
      <c r="B378" s="288" t="s">
        <v>725</v>
      </c>
      <c r="C378" s="290"/>
      <c r="D378" s="290"/>
      <c r="E378" s="291" t="str">
        <f t="shared" si="20"/>
        <v/>
      </c>
      <c r="F378" s="261" t="str">
        <f t="shared" si="18"/>
        <v>否</v>
      </c>
      <c r="G378" s="141" t="str">
        <f t="shared" si="19"/>
        <v>项</v>
      </c>
    </row>
    <row r="379" ht="36" customHeight="1" spans="1:7">
      <c r="A379" s="423" t="s">
        <v>726</v>
      </c>
      <c r="B379" s="288" t="s">
        <v>727</v>
      </c>
      <c r="C379" s="290">
        <v>0</v>
      </c>
      <c r="D379" s="290">
        <v>0</v>
      </c>
      <c r="E379" s="291" t="str">
        <f t="shared" si="20"/>
        <v/>
      </c>
      <c r="F379" s="261" t="str">
        <f t="shared" si="18"/>
        <v>否</v>
      </c>
      <c r="G379" s="141" t="str">
        <f t="shared" si="19"/>
        <v>项</v>
      </c>
    </row>
    <row r="380" ht="36" customHeight="1" spans="1:7">
      <c r="A380" s="423" t="s">
        <v>728</v>
      </c>
      <c r="B380" s="288" t="s">
        <v>729</v>
      </c>
      <c r="C380" s="290">
        <v>0</v>
      </c>
      <c r="D380" s="290">
        <v>0</v>
      </c>
      <c r="E380" s="291" t="str">
        <f t="shared" si="20"/>
        <v/>
      </c>
      <c r="F380" s="261" t="str">
        <f t="shared" si="18"/>
        <v>否</v>
      </c>
      <c r="G380" s="141" t="str">
        <f t="shared" si="19"/>
        <v>项</v>
      </c>
    </row>
    <row r="381" ht="36" customHeight="1" spans="1:7">
      <c r="A381" s="423" t="s">
        <v>730</v>
      </c>
      <c r="B381" s="288" t="s">
        <v>731</v>
      </c>
      <c r="C381" s="290">
        <v>120</v>
      </c>
      <c r="D381" s="290">
        <v>120</v>
      </c>
      <c r="E381" s="291">
        <f t="shared" si="20"/>
        <v>0</v>
      </c>
      <c r="F381" s="261" t="str">
        <f t="shared" si="18"/>
        <v>是</v>
      </c>
      <c r="G381" s="141" t="str">
        <f t="shared" si="19"/>
        <v>项</v>
      </c>
    </row>
    <row r="382" ht="36" customHeight="1" spans="1:7">
      <c r="A382" s="422" t="s">
        <v>732</v>
      </c>
      <c r="B382" s="284" t="s">
        <v>733</v>
      </c>
      <c r="C382" s="293">
        <v>1504</v>
      </c>
      <c r="D382" s="293">
        <f>SUM(D383:D387)</f>
        <v>2860</v>
      </c>
      <c r="E382" s="291">
        <f t="shared" si="20"/>
        <v>0.902</v>
      </c>
      <c r="F382" s="261" t="str">
        <f t="shared" si="18"/>
        <v>是</v>
      </c>
      <c r="G382" s="141" t="str">
        <f t="shared" si="19"/>
        <v>款</v>
      </c>
    </row>
    <row r="383" ht="36" customHeight="1" spans="1:7">
      <c r="A383" s="423" t="s">
        <v>734</v>
      </c>
      <c r="B383" s="288" t="s">
        <v>735</v>
      </c>
      <c r="C383" s="290">
        <v>0</v>
      </c>
      <c r="D383" s="290">
        <v>0</v>
      </c>
      <c r="E383" s="291" t="str">
        <f t="shared" si="20"/>
        <v/>
      </c>
      <c r="F383" s="261" t="str">
        <f t="shared" si="18"/>
        <v>否</v>
      </c>
      <c r="G383" s="141" t="str">
        <f t="shared" si="19"/>
        <v>项</v>
      </c>
    </row>
    <row r="384" ht="36" customHeight="1" spans="1:7">
      <c r="A384" s="423" t="s">
        <v>736</v>
      </c>
      <c r="B384" s="288" t="s">
        <v>737</v>
      </c>
      <c r="C384" s="290">
        <v>1504</v>
      </c>
      <c r="D384" s="290">
        <v>2860</v>
      </c>
      <c r="E384" s="291">
        <f t="shared" si="20"/>
        <v>0.902</v>
      </c>
      <c r="F384" s="261" t="str">
        <f t="shared" si="18"/>
        <v>是</v>
      </c>
      <c r="G384" s="141" t="str">
        <f t="shared" si="19"/>
        <v>项</v>
      </c>
    </row>
    <row r="385" ht="36" customHeight="1" spans="1:7">
      <c r="A385" s="423" t="s">
        <v>738</v>
      </c>
      <c r="B385" s="288" t="s">
        <v>739</v>
      </c>
      <c r="C385" s="290"/>
      <c r="D385" s="290"/>
      <c r="E385" s="291" t="str">
        <f t="shared" si="20"/>
        <v/>
      </c>
      <c r="F385" s="261" t="str">
        <f t="shared" si="18"/>
        <v>否</v>
      </c>
      <c r="G385" s="141" t="str">
        <f t="shared" si="19"/>
        <v>项</v>
      </c>
    </row>
    <row r="386" ht="36" customHeight="1" spans="1:7">
      <c r="A386" s="423" t="s">
        <v>740</v>
      </c>
      <c r="B386" s="288" t="s">
        <v>741</v>
      </c>
      <c r="C386" s="290"/>
      <c r="D386" s="290"/>
      <c r="E386" s="291" t="str">
        <f t="shared" si="20"/>
        <v/>
      </c>
      <c r="F386" s="261" t="str">
        <f t="shared" si="18"/>
        <v>否</v>
      </c>
      <c r="G386" s="141" t="str">
        <f t="shared" si="19"/>
        <v>项</v>
      </c>
    </row>
    <row r="387" ht="36" customHeight="1" spans="1:7">
      <c r="A387" s="423" t="s">
        <v>742</v>
      </c>
      <c r="B387" s="288" t="s">
        <v>743</v>
      </c>
      <c r="C387" s="290"/>
      <c r="D387" s="290"/>
      <c r="E387" s="291" t="str">
        <f t="shared" si="20"/>
        <v/>
      </c>
      <c r="F387" s="261" t="str">
        <f t="shared" si="18"/>
        <v>否</v>
      </c>
      <c r="G387" s="141" t="str">
        <f t="shared" si="19"/>
        <v>项</v>
      </c>
    </row>
    <row r="388" ht="36" customHeight="1" spans="1:7">
      <c r="A388" s="422" t="s">
        <v>744</v>
      </c>
      <c r="B388" s="284" t="s">
        <v>745</v>
      </c>
      <c r="C388" s="293"/>
      <c r="D388" s="293"/>
      <c r="E388" s="291" t="str">
        <f t="shared" si="20"/>
        <v/>
      </c>
      <c r="F388" s="261" t="str">
        <f t="shared" ref="F388:F451" si="21">IF(LEN(A388)=3,"是",IF(B388&lt;&gt;"",IF(SUM(C388:D388)&lt;&gt;0,"是","否"),"是"))</f>
        <v>否</v>
      </c>
      <c r="G388" s="141" t="str">
        <f t="shared" ref="G388:G451" si="22">IF(LEN(A388)=3,"类",IF(LEN(A388)=5,"款","项"))</f>
        <v>款</v>
      </c>
    </row>
    <row r="389" ht="36" customHeight="1" spans="1:7">
      <c r="A389" s="423" t="s">
        <v>746</v>
      </c>
      <c r="B389" s="288" t="s">
        <v>747</v>
      </c>
      <c r="C389" s="290">
        <v>0</v>
      </c>
      <c r="D389" s="290">
        <v>0</v>
      </c>
      <c r="E389" s="291" t="str">
        <f t="shared" si="20"/>
        <v/>
      </c>
      <c r="F389" s="261" t="str">
        <f t="shared" si="21"/>
        <v>否</v>
      </c>
      <c r="G389" s="141" t="str">
        <f t="shared" si="22"/>
        <v>项</v>
      </c>
    </row>
    <row r="390" ht="36" customHeight="1" spans="1:7">
      <c r="A390" s="423" t="s">
        <v>748</v>
      </c>
      <c r="B390" s="288" t="s">
        <v>749</v>
      </c>
      <c r="C390" s="290"/>
      <c r="D390" s="290"/>
      <c r="E390" s="291" t="str">
        <f t="shared" si="20"/>
        <v/>
      </c>
      <c r="F390" s="261" t="str">
        <f t="shared" si="21"/>
        <v>否</v>
      </c>
      <c r="G390" s="141" t="str">
        <f t="shared" si="22"/>
        <v>项</v>
      </c>
    </row>
    <row r="391" ht="36" customHeight="1" spans="1:7">
      <c r="A391" s="423" t="s">
        <v>750</v>
      </c>
      <c r="B391" s="288" t="s">
        <v>751</v>
      </c>
      <c r="C391" s="290">
        <v>0</v>
      </c>
      <c r="D391" s="290">
        <v>0</v>
      </c>
      <c r="E391" s="291" t="str">
        <f t="shared" si="20"/>
        <v/>
      </c>
      <c r="F391" s="261" t="str">
        <f t="shared" si="21"/>
        <v>否</v>
      </c>
      <c r="G391" s="141" t="str">
        <f t="shared" si="22"/>
        <v>项</v>
      </c>
    </row>
    <row r="392" ht="36" customHeight="1" spans="1:7">
      <c r="A392" s="423" t="s">
        <v>752</v>
      </c>
      <c r="B392" s="288" t="s">
        <v>753</v>
      </c>
      <c r="C392" s="290">
        <v>0</v>
      </c>
      <c r="D392" s="290">
        <v>0</v>
      </c>
      <c r="E392" s="291" t="str">
        <f t="shared" si="20"/>
        <v/>
      </c>
      <c r="F392" s="261" t="str">
        <f t="shared" si="21"/>
        <v>否</v>
      </c>
      <c r="G392" s="141" t="str">
        <f t="shared" si="22"/>
        <v>项</v>
      </c>
    </row>
    <row r="393" ht="36" customHeight="1" spans="1:7">
      <c r="A393" s="423" t="s">
        <v>754</v>
      </c>
      <c r="B393" s="288" t="s">
        <v>755</v>
      </c>
      <c r="C393" s="290">
        <v>0</v>
      </c>
      <c r="D393" s="290">
        <v>0</v>
      </c>
      <c r="E393" s="291" t="str">
        <f t="shared" si="20"/>
        <v/>
      </c>
      <c r="F393" s="261" t="str">
        <f t="shared" si="21"/>
        <v>否</v>
      </c>
      <c r="G393" s="141" t="str">
        <f t="shared" si="22"/>
        <v>项</v>
      </c>
    </row>
    <row r="394" ht="36" customHeight="1" spans="1:7">
      <c r="A394" s="422" t="s">
        <v>756</v>
      </c>
      <c r="B394" s="284" t="s">
        <v>757</v>
      </c>
      <c r="C394" s="293"/>
      <c r="D394" s="293"/>
      <c r="E394" s="291" t="str">
        <f t="shared" si="20"/>
        <v/>
      </c>
      <c r="F394" s="261" t="str">
        <f t="shared" si="21"/>
        <v>否</v>
      </c>
      <c r="G394" s="141" t="str">
        <f t="shared" si="22"/>
        <v>款</v>
      </c>
    </row>
    <row r="395" ht="36" customHeight="1" spans="1:7">
      <c r="A395" s="423" t="s">
        <v>758</v>
      </c>
      <c r="B395" s="288" t="s">
        <v>759</v>
      </c>
      <c r="C395" s="290"/>
      <c r="D395" s="290"/>
      <c r="E395" s="291" t="str">
        <f t="shared" si="20"/>
        <v/>
      </c>
      <c r="F395" s="261" t="str">
        <f t="shared" si="21"/>
        <v>否</v>
      </c>
      <c r="G395" s="141" t="str">
        <f t="shared" si="22"/>
        <v>项</v>
      </c>
    </row>
    <row r="396" ht="36" customHeight="1" spans="1:7">
      <c r="A396" s="423" t="s">
        <v>760</v>
      </c>
      <c r="B396" s="288" t="s">
        <v>761</v>
      </c>
      <c r="C396" s="290">
        <v>0</v>
      </c>
      <c r="D396" s="290">
        <v>0</v>
      </c>
      <c r="E396" s="291" t="str">
        <f t="shared" si="20"/>
        <v/>
      </c>
      <c r="F396" s="261" t="str">
        <f t="shared" si="21"/>
        <v>否</v>
      </c>
      <c r="G396" s="141" t="str">
        <f t="shared" si="22"/>
        <v>项</v>
      </c>
    </row>
    <row r="397" ht="36" customHeight="1" spans="1:7">
      <c r="A397" s="423" t="s">
        <v>762</v>
      </c>
      <c r="B397" s="288" t="s">
        <v>763</v>
      </c>
      <c r="C397" s="290">
        <v>0</v>
      </c>
      <c r="D397" s="290">
        <v>0</v>
      </c>
      <c r="E397" s="291" t="str">
        <f t="shared" si="20"/>
        <v/>
      </c>
      <c r="F397" s="261" t="str">
        <f t="shared" si="21"/>
        <v>否</v>
      </c>
      <c r="G397" s="141" t="str">
        <f t="shared" si="22"/>
        <v>项</v>
      </c>
    </row>
    <row r="398" ht="36" customHeight="1" spans="1:7">
      <c r="A398" s="422" t="s">
        <v>764</v>
      </c>
      <c r="B398" s="284" t="s">
        <v>765</v>
      </c>
      <c r="C398" s="293">
        <f>SUM(C399:C401)</f>
        <v>0</v>
      </c>
      <c r="D398" s="293">
        <f>SUM(D399:D401)</f>
        <v>0</v>
      </c>
      <c r="E398" s="291" t="str">
        <f t="shared" ref="E398:E461" si="23">IF(C398&gt;0,D398/C398-1,IF(C398&lt;0,-(D398/C398-1),""))</f>
        <v/>
      </c>
      <c r="F398" s="261" t="str">
        <f t="shared" si="21"/>
        <v>否</v>
      </c>
      <c r="G398" s="141" t="str">
        <f t="shared" si="22"/>
        <v>款</v>
      </c>
    </row>
    <row r="399" ht="36" customHeight="1" spans="1:7">
      <c r="A399" s="423" t="s">
        <v>766</v>
      </c>
      <c r="B399" s="288" t="s">
        <v>767</v>
      </c>
      <c r="C399" s="290">
        <v>0</v>
      </c>
      <c r="D399" s="290">
        <v>0</v>
      </c>
      <c r="E399" s="291" t="str">
        <f t="shared" si="23"/>
        <v/>
      </c>
      <c r="F399" s="261" t="str">
        <f t="shared" si="21"/>
        <v>否</v>
      </c>
      <c r="G399" s="141" t="str">
        <f t="shared" si="22"/>
        <v>项</v>
      </c>
    </row>
    <row r="400" ht="36" customHeight="1" spans="1:7">
      <c r="A400" s="423" t="s">
        <v>768</v>
      </c>
      <c r="B400" s="288" t="s">
        <v>769</v>
      </c>
      <c r="C400" s="290">
        <v>0</v>
      </c>
      <c r="D400" s="290">
        <v>0</v>
      </c>
      <c r="E400" s="291" t="str">
        <f t="shared" si="23"/>
        <v/>
      </c>
      <c r="F400" s="261" t="str">
        <f t="shared" si="21"/>
        <v>否</v>
      </c>
      <c r="G400" s="141" t="str">
        <f t="shared" si="22"/>
        <v>项</v>
      </c>
    </row>
    <row r="401" ht="36" customHeight="1" spans="1:7">
      <c r="A401" s="423" t="s">
        <v>770</v>
      </c>
      <c r="B401" s="288" t="s">
        <v>771</v>
      </c>
      <c r="C401" s="290">
        <v>0</v>
      </c>
      <c r="D401" s="290">
        <v>0</v>
      </c>
      <c r="E401" s="291" t="str">
        <f t="shared" si="23"/>
        <v/>
      </c>
      <c r="F401" s="261" t="str">
        <f t="shared" si="21"/>
        <v>否</v>
      </c>
      <c r="G401" s="141" t="str">
        <f t="shared" si="22"/>
        <v>项</v>
      </c>
    </row>
    <row r="402" ht="36" customHeight="1" spans="1:7">
      <c r="A402" s="422" t="s">
        <v>772</v>
      </c>
      <c r="B402" s="284" t="s">
        <v>773</v>
      </c>
      <c r="C402" s="293">
        <v>723</v>
      </c>
      <c r="D402" s="293">
        <f>SUM(D403:D405)</f>
        <v>762</v>
      </c>
      <c r="E402" s="291">
        <f t="shared" si="23"/>
        <v>0.054</v>
      </c>
      <c r="F402" s="261" t="str">
        <f t="shared" si="21"/>
        <v>是</v>
      </c>
      <c r="G402" s="141" t="str">
        <f t="shared" si="22"/>
        <v>款</v>
      </c>
    </row>
    <row r="403" ht="36" customHeight="1" spans="1:7">
      <c r="A403" s="423" t="s">
        <v>774</v>
      </c>
      <c r="B403" s="288" t="s">
        <v>775</v>
      </c>
      <c r="C403" s="290">
        <v>723</v>
      </c>
      <c r="D403" s="290">
        <v>762</v>
      </c>
      <c r="E403" s="291">
        <f t="shared" si="23"/>
        <v>0.054</v>
      </c>
      <c r="F403" s="261" t="str">
        <f t="shared" si="21"/>
        <v>是</v>
      </c>
      <c r="G403" s="141" t="str">
        <f t="shared" si="22"/>
        <v>项</v>
      </c>
    </row>
    <row r="404" ht="36" customHeight="1" spans="1:7">
      <c r="A404" s="423" t="s">
        <v>776</v>
      </c>
      <c r="B404" s="288" t="s">
        <v>777</v>
      </c>
      <c r="C404" s="290">
        <v>0</v>
      </c>
      <c r="D404" s="290">
        <v>0</v>
      </c>
      <c r="E404" s="291" t="str">
        <f t="shared" si="23"/>
        <v/>
      </c>
      <c r="F404" s="261" t="str">
        <f t="shared" si="21"/>
        <v>否</v>
      </c>
      <c r="G404" s="141" t="str">
        <f t="shared" si="22"/>
        <v>项</v>
      </c>
    </row>
    <row r="405" ht="36" customHeight="1" spans="1:7">
      <c r="A405" s="423" t="s">
        <v>778</v>
      </c>
      <c r="B405" s="288" t="s">
        <v>779</v>
      </c>
      <c r="C405" s="290">
        <v>0</v>
      </c>
      <c r="D405" s="290">
        <v>0</v>
      </c>
      <c r="E405" s="291" t="str">
        <f t="shared" si="23"/>
        <v/>
      </c>
      <c r="F405" s="261" t="str">
        <f t="shared" si="21"/>
        <v>否</v>
      </c>
      <c r="G405" s="141" t="str">
        <f t="shared" si="22"/>
        <v>项</v>
      </c>
    </row>
    <row r="406" ht="36" customHeight="1" spans="1:7">
      <c r="A406" s="422" t="s">
        <v>780</v>
      </c>
      <c r="B406" s="284" t="s">
        <v>781</v>
      </c>
      <c r="C406" s="293">
        <v>817</v>
      </c>
      <c r="D406" s="293">
        <f>SUM(D407:D411)</f>
        <v>764</v>
      </c>
      <c r="E406" s="291">
        <f t="shared" si="23"/>
        <v>-0.065</v>
      </c>
      <c r="F406" s="261" t="str">
        <f t="shared" si="21"/>
        <v>是</v>
      </c>
      <c r="G406" s="141" t="str">
        <f t="shared" si="22"/>
        <v>款</v>
      </c>
    </row>
    <row r="407" ht="36" customHeight="1" spans="1:7">
      <c r="A407" s="423" t="s">
        <v>782</v>
      </c>
      <c r="B407" s="288" t="s">
        <v>783</v>
      </c>
      <c r="C407" s="290">
        <v>437</v>
      </c>
      <c r="D407" s="290">
        <v>403</v>
      </c>
      <c r="E407" s="291">
        <f t="shared" si="23"/>
        <v>-0.078</v>
      </c>
      <c r="F407" s="261" t="str">
        <f t="shared" si="21"/>
        <v>是</v>
      </c>
      <c r="G407" s="141" t="str">
        <f t="shared" si="22"/>
        <v>项</v>
      </c>
    </row>
    <row r="408" ht="36" customHeight="1" spans="1:7">
      <c r="A408" s="423" t="s">
        <v>784</v>
      </c>
      <c r="B408" s="288" t="s">
        <v>785</v>
      </c>
      <c r="C408" s="290">
        <v>380</v>
      </c>
      <c r="D408" s="290">
        <v>361</v>
      </c>
      <c r="E408" s="291">
        <f t="shared" si="23"/>
        <v>-0.05</v>
      </c>
      <c r="F408" s="261" t="str">
        <f t="shared" si="21"/>
        <v>是</v>
      </c>
      <c r="G408" s="141" t="str">
        <f t="shared" si="22"/>
        <v>项</v>
      </c>
    </row>
    <row r="409" ht="36" customHeight="1" spans="1:7">
      <c r="A409" s="423" t="s">
        <v>786</v>
      </c>
      <c r="B409" s="288" t="s">
        <v>787</v>
      </c>
      <c r="C409" s="290"/>
      <c r="D409" s="290"/>
      <c r="E409" s="291" t="str">
        <f t="shared" si="23"/>
        <v/>
      </c>
      <c r="F409" s="261" t="str">
        <f t="shared" si="21"/>
        <v>否</v>
      </c>
      <c r="G409" s="141" t="str">
        <f t="shared" si="22"/>
        <v>项</v>
      </c>
    </row>
    <row r="410" ht="36" customHeight="1" spans="1:7">
      <c r="A410" s="423" t="s">
        <v>788</v>
      </c>
      <c r="B410" s="288" t="s">
        <v>789</v>
      </c>
      <c r="C410" s="290">
        <v>0</v>
      </c>
      <c r="D410" s="290">
        <v>0</v>
      </c>
      <c r="E410" s="291" t="str">
        <f t="shared" si="23"/>
        <v/>
      </c>
      <c r="F410" s="261" t="str">
        <f t="shared" si="21"/>
        <v>否</v>
      </c>
      <c r="G410" s="141" t="str">
        <f t="shared" si="22"/>
        <v>项</v>
      </c>
    </row>
    <row r="411" ht="36" customHeight="1" spans="1:7">
      <c r="A411" s="423" t="s">
        <v>790</v>
      </c>
      <c r="B411" s="288" t="s">
        <v>791</v>
      </c>
      <c r="C411" s="290">
        <v>0</v>
      </c>
      <c r="D411" s="290">
        <v>0</v>
      </c>
      <c r="E411" s="291" t="str">
        <f t="shared" si="23"/>
        <v/>
      </c>
      <c r="F411" s="261" t="str">
        <f t="shared" si="21"/>
        <v>否</v>
      </c>
      <c r="G411" s="141" t="str">
        <f t="shared" si="22"/>
        <v>项</v>
      </c>
    </row>
    <row r="412" ht="36" customHeight="1" spans="1:7">
      <c r="A412" s="422" t="s">
        <v>792</v>
      </c>
      <c r="B412" s="284" t="s">
        <v>793</v>
      </c>
      <c r="C412" s="293">
        <v>136</v>
      </c>
      <c r="D412" s="293">
        <f>SUM(D413:D418)</f>
        <v>136</v>
      </c>
      <c r="E412" s="291">
        <f t="shared" si="23"/>
        <v>0</v>
      </c>
      <c r="F412" s="261" t="str">
        <f t="shared" si="21"/>
        <v>是</v>
      </c>
      <c r="G412" s="141" t="str">
        <f t="shared" si="22"/>
        <v>款</v>
      </c>
    </row>
    <row r="413" s="414" customFormat="1" ht="36" customHeight="1" spans="1:7">
      <c r="A413" s="423" t="s">
        <v>794</v>
      </c>
      <c r="B413" s="288" t="s">
        <v>795</v>
      </c>
      <c r="C413" s="290">
        <v>0</v>
      </c>
      <c r="D413" s="290">
        <v>0</v>
      </c>
      <c r="E413" s="291" t="str">
        <f t="shared" si="23"/>
        <v/>
      </c>
      <c r="F413" s="261" t="str">
        <f t="shared" si="21"/>
        <v>否</v>
      </c>
      <c r="G413" s="141" t="str">
        <f t="shared" si="22"/>
        <v>项</v>
      </c>
    </row>
    <row r="414" ht="36" customHeight="1" spans="1:7">
      <c r="A414" s="423" t="s">
        <v>796</v>
      </c>
      <c r="B414" s="288" t="s">
        <v>797</v>
      </c>
      <c r="C414" s="290">
        <v>0</v>
      </c>
      <c r="D414" s="290">
        <v>0</v>
      </c>
      <c r="E414" s="291" t="str">
        <f t="shared" si="23"/>
        <v/>
      </c>
      <c r="F414" s="261" t="str">
        <f t="shared" si="21"/>
        <v>否</v>
      </c>
      <c r="G414" s="141" t="str">
        <f t="shared" si="22"/>
        <v>项</v>
      </c>
    </row>
    <row r="415" ht="36" customHeight="1" spans="1:7">
      <c r="A415" s="423" t="s">
        <v>798</v>
      </c>
      <c r="B415" s="288" t="s">
        <v>799</v>
      </c>
      <c r="C415" s="290">
        <v>0</v>
      </c>
      <c r="D415" s="290">
        <v>0</v>
      </c>
      <c r="E415" s="291" t="str">
        <f t="shared" si="23"/>
        <v/>
      </c>
      <c r="F415" s="261" t="str">
        <f t="shared" si="21"/>
        <v>否</v>
      </c>
      <c r="G415" s="141" t="str">
        <f t="shared" si="22"/>
        <v>项</v>
      </c>
    </row>
    <row r="416" s="414" customFormat="1" ht="36" customHeight="1" spans="1:7">
      <c r="A416" s="423" t="s">
        <v>800</v>
      </c>
      <c r="B416" s="288" t="s">
        <v>801</v>
      </c>
      <c r="C416" s="290">
        <v>0</v>
      </c>
      <c r="D416" s="290">
        <v>0</v>
      </c>
      <c r="E416" s="291" t="str">
        <f t="shared" si="23"/>
        <v/>
      </c>
      <c r="F416" s="261" t="str">
        <f t="shared" si="21"/>
        <v>否</v>
      </c>
      <c r="G416" s="141" t="str">
        <f t="shared" si="22"/>
        <v>项</v>
      </c>
    </row>
    <row r="417" ht="36" customHeight="1" spans="1:7">
      <c r="A417" s="423" t="s">
        <v>802</v>
      </c>
      <c r="B417" s="288" t="s">
        <v>803</v>
      </c>
      <c r="C417" s="290">
        <v>0</v>
      </c>
      <c r="D417" s="290">
        <v>0</v>
      </c>
      <c r="E417" s="291" t="str">
        <f t="shared" si="23"/>
        <v/>
      </c>
      <c r="F417" s="261" t="str">
        <f t="shared" si="21"/>
        <v>否</v>
      </c>
      <c r="G417" s="141" t="str">
        <f t="shared" si="22"/>
        <v>项</v>
      </c>
    </row>
    <row r="418" ht="36" customHeight="1" spans="1:7">
      <c r="A418" s="423" t="s">
        <v>804</v>
      </c>
      <c r="B418" s="288" t="s">
        <v>805</v>
      </c>
      <c r="C418" s="290">
        <v>136</v>
      </c>
      <c r="D418" s="290">
        <v>136</v>
      </c>
      <c r="E418" s="291">
        <f t="shared" si="23"/>
        <v>0</v>
      </c>
      <c r="F418" s="261" t="str">
        <f t="shared" si="21"/>
        <v>是</v>
      </c>
      <c r="G418" s="141" t="str">
        <f t="shared" si="22"/>
        <v>项</v>
      </c>
    </row>
    <row r="419" ht="36" customHeight="1" spans="1:7">
      <c r="A419" s="422" t="s">
        <v>806</v>
      </c>
      <c r="B419" s="284" t="s">
        <v>807</v>
      </c>
      <c r="C419" s="293">
        <v>494</v>
      </c>
      <c r="D419" s="293">
        <f>D420</f>
        <v>7218</v>
      </c>
      <c r="E419" s="291">
        <f t="shared" si="23"/>
        <v>13.611</v>
      </c>
      <c r="F419" s="261" t="str">
        <f t="shared" si="21"/>
        <v>是</v>
      </c>
      <c r="G419" s="141" t="str">
        <f t="shared" si="22"/>
        <v>款</v>
      </c>
    </row>
    <row r="420" ht="36" customHeight="1" spans="1:7">
      <c r="A420" s="288">
        <v>2059999</v>
      </c>
      <c r="B420" s="288" t="s">
        <v>808</v>
      </c>
      <c r="C420" s="290">
        <v>494</v>
      </c>
      <c r="D420" s="290">
        <v>7218</v>
      </c>
      <c r="E420" s="291">
        <f t="shared" si="23"/>
        <v>13.611</v>
      </c>
      <c r="F420" s="261" t="str">
        <f t="shared" si="21"/>
        <v>是</v>
      </c>
      <c r="G420" s="141" t="str">
        <f t="shared" si="22"/>
        <v>项</v>
      </c>
    </row>
    <row r="421" ht="36" customHeight="1" spans="1:7">
      <c r="A421" s="426" t="s">
        <v>809</v>
      </c>
      <c r="B421" s="427" t="s">
        <v>520</v>
      </c>
      <c r="C421" s="428"/>
      <c r="D421" s="428"/>
      <c r="E421" s="291" t="str">
        <f t="shared" si="23"/>
        <v/>
      </c>
      <c r="F421" s="261" t="str">
        <f t="shared" si="21"/>
        <v>否</v>
      </c>
      <c r="G421" s="141" t="str">
        <f t="shared" si="22"/>
        <v>项</v>
      </c>
    </row>
    <row r="422" ht="36" customHeight="1" spans="1:7">
      <c r="A422" s="426" t="s">
        <v>810</v>
      </c>
      <c r="B422" s="427" t="s">
        <v>811</v>
      </c>
      <c r="C422" s="428"/>
      <c r="D422" s="428"/>
      <c r="E422" s="291" t="str">
        <f t="shared" si="23"/>
        <v/>
      </c>
      <c r="F422" s="261" t="str">
        <f t="shared" si="21"/>
        <v>否</v>
      </c>
      <c r="G422" s="141" t="str">
        <f t="shared" si="22"/>
        <v>项</v>
      </c>
    </row>
    <row r="423" ht="36" customHeight="1" spans="1:7">
      <c r="A423" s="422" t="s">
        <v>80</v>
      </c>
      <c r="B423" s="284" t="s">
        <v>81</v>
      </c>
      <c r="C423" s="293">
        <v>1202</v>
      </c>
      <c r="D423" s="293">
        <f>SUM(D424,D429,D438,D444,D449,D454,D459,D466,D474)</f>
        <v>1471</v>
      </c>
      <c r="E423" s="291">
        <f t="shared" si="23"/>
        <v>0.224</v>
      </c>
      <c r="F423" s="261" t="str">
        <f t="shared" si="21"/>
        <v>是</v>
      </c>
      <c r="G423" s="141" t="str">
        <f t="shared" si="22"/>
        <v>类</v>
      </c>
    </row>
    <row r="424" ht="36" customHeight="1" spans="1:7">
      <c r="A424" s="422" t="s">
        <v>812</v>
      </c>
      <c r="B424" s="284" t="s">
        <v>813</v>
      </c>
      <c r="C424" s="293">
        <v>150</v>
      </c>
      <c r="D424" s="293">
        <f>SUM(D425:D428)</f>
        <v>102</v>
      </c>
      <c r="E424" s="291">
        <f t="shared" si="23"/>
        <v>-0.32</v>
      </c>
      <c r="F424" s="261" t="str">
        <f t="shared" si="21"/>
        <v>是</v>
      </c>
      <c r="G424" s="141" t="str">
        <f t="shared" si="22"/>
        <v>款</v>
      </c>
    </row>
    <row r="425" ht="36" customHeight="1" spans="1:7">
      <c r="A425" s="423" t="s">
        <v>814</v>
      </c>
      <c r="B425" s="288" t="s">
        <v>140</v>
      </c>
      <c r="C425" s="290">
        <v>150</v>
      </c>
      <c r="D425" s="290">
        <v>102</v>
      </c>
      <c r="E425" s="291">
        <f t="shared" si="23"/>
        <v>-0.32</v>
      </c>
      <c r="F425" s="261" t="str">
        <f t="shared" si="21"/>
        <v>是</v>
      </c>
      <c r="G425" s="141" t="str">
        <f t="shared" si="22"/>
        <v>项</v>
      </c>
    </row>
    <row r="426" ht="36" customHeight="1" spans="1:7">
      <c r="A426" s="423" t="s">
        <v>815</v>
      </c>
      <c r="B426" s="288" t="s">
        <v>142</v>
      </c>
      <c r="C426" s="290">
        <v>0</v>
      </c>
      <c r="D426" s="290">
        <v>0</v>
      </c>
      <c r="E426" s="291" t="str">
        <f t="shared" si="23"/>
        <v/>
      </c>
      <c r="F426" s="261" t="str">
        <f t="shared" si="21"/>
        <v>否</v>
      </c>
      <c r="G426" s="141" t="str">
        <f t="shared" si="22"/>
        <v>项</v>
      </c>
    </row>
    <row r="427" ht="36" customHeight="1" spans="1:7">
      <c r="A427" s="423" t="s">
        <v>816</v>
      </c>
      <c r="B427" s="288" t="s">
        <v>144</v>
      </c>
      <c r="C427" s="290"/>
      <c r="D427" s="290"/>
      <c r="E427" s="291" t="str">
        <f t="shared" si="23"/>
        <v/>
      </c>
      <c r="F427" s="261" t="str">
        <f t="shared" si="21"/>
        <v>否</v>
      </c>
      <c r="G427" s="141" t="str">
        <f t="shared" si="22"/>
        <v>项</v>
      </c>
    </row>
    <row r="428" ht="36" customHeight="1" spans="1:7">
      <c r="A428" s="423" t="s">
        <v>817</v>
      </c>
      <c r="B428" s="288" t="s">
        <v>818</v>
      </c>
      <c r="C428" s="290"/>
      <c r="D428" s="290"/>
      <c r="E428" s="291" t="str">
        <f t="shared" si="23"/>
        <v/>
      </c>
      <c r="F428" s="261" t="str">
        <f t="shared" si="21"/>
        <v>否</v>
      </c>
      <c r="G428" s="141" t="str">
        <f t="shared" si="22"/>
        <v>项</v>
      </c>
    </row>
    <row r="429" ht="36" customHeight="1" spans="1:7">
      <c r="A429" s="422" t="s">
        <v>819</v>
      </c>
      <c r="B429" s="284" t="s">
        <v>820</v>
      </c>
      <c r="C429" s="293"/>
      <c r="D429" s="293"/>
      <c r="E429" s="291" t="str">
        <f t="shared" si="23"/>
        <v/>
      </c>
      <c r="F429" s="261" t="str">
        <f t="shared" si="21"/>
        <v>否</v>
      </c>
      <c r="G429" s="141" t="str">
        <f t="shared" si="22"/>
        <v>款</v>
      </c>
    </row>
    <row r="430" ht="36" customHeight="1" spans="1:7">
      <c r="A430" s="423" t="s">
        <v>821</v>
      </c>
      <c r="B430" s="288" t="s">
        <v>822</v>
      </c>
      <c r="C430" s="290"/>
      <c r="D430" s="290"/>
      <c r="E430" s="291" t="str">
        <f t="shared" si="23"/>
        <v/>
      </c>
      <c r="F430" s="261" t="str">
        <f t="shared" si="21"/>
        <v>否</v>
      </c>
      <c r="G430" s="141" t="str">
        <f t="shared" si="22"/>
        <v>项</v>
      </c>
    </row>
    <row r="431" ht="36" customHeight="1" spans="1:7">
      <c r="A431" s="423" t="s">
        <v>823</v>
      </c>
      <c r="B431" s="288" t="s">
        <v>824</v>
      </c>
      <c r="C431" s="290">
        <v>0</v>
      </c>
      <c r="D431" s="290">
        <v>0</v>
      </c>
      <c r="E431" s="291" t="str">
        <f t="shared" si="23"/>
        <v/>
      </c>
      <c r="F431" s="261" t="str">
        <f t="shared" si="21"/>
        <v>否</v>
      </c>
      <c r="G431" s="141" t="str">
        <f t="shared" si="22"/>
        <v>项</v>
      </c>
    </row>
    <row r="432" ht="36" customHeight="1" spans="1:7">
      <c r="A432" s="423" t="s">
        <v>825</v>
      </c>
      <c r="B432" s="288" t="s">
        <v>826</v>
      </c>
      <c r="C432" s="290">
        <v>0</v>
      </c>
      <c r="D432" s="290">
        <v>0</v>
      </c>
      <c r="E432" s="291" t="str">
        <f t="shared" si="23"/>
        <v/>
      </c>
      <c r="F432" s="261" t="str">
        <f t="shared" si="21"/>
        <v>否</v>
      </c>
      <c r="G432" s="141" t="str">
        <f t="shared" si="22"/>
        <v>项</v>
      </c>
    </row>
    <row r="433" ht="36" customHeight="1" spans="1:7">
      <c r="A433" s="423" t="s">
        <v>827</v>
      </c>
      <c r="B433" s="288" t="s">
        <v>828</v>
      </c>
      <c r="C433" s="290">
        <v>0</v>
      </c>
      <c r="D433" s="290">
        <v>0</v>
      </c>
      <c r="E433" s="291" t="str">
        <f t="shared" si="23"/>
        <v/>
      </c>
      <c r="F433" s="261" t="str">
        <f t="shared" si="21"/>
        <v>否</v>
      </c>
      <c r="G433" s="141" t="str">
        <f t="shared" si="22"/>
        <v>项</v>
      </c>
    </row>
    <row r="434" ht="36" customHeight="1" spans="1:7">
      <c r="A434" s="423" t="s">
        <v>829</v>
      </c>
      <c r="B434" s="288" t="s">
        <v>830</v>
      </c>
      <c r="C434" s="290"/>
      <c r="D434" s="290"/>
      <c r="E434" s="291" t="str">
        <f t="shared" si="23"/>
        <v/>
      </c>
      <c r="F434" s="261" t="str">
        <f t="shared" si="21"/>
        <v>否</v>
      </c>
      <c r="G434" s="141" t="str">
        <f t="shared" si="22"/>
        <v>项</v>
      </c>
    </row>
    <row r="435" ht="36" customHeight="1" spans="1:7">
      <c r="A435" s="423" t="s">
        <v>831</v>
      </c>
      <c r="B435" s="288" t="s">
        <v>832</v>
      </c>
      <c r="C435" s="290">
        <v>0</v>
      </c>
      <c r="D435" s="290">
        <v>0</v>
      </c>
      <c r="E435" s="291" t="str">
        <f t="shared" si="23"/>
        <v/>
      </c>
      <c r="F435" s="261" t="str">
        <f t="shared" si="21"/>
        <v>否</v>
      </c>
      <c r="G435" s="141" t="str">
        <f t="shared" si="22"/>
        <v>项</v>
      </c>
    </row>
    <row r="436" ht="36" customHeight="1" spans="1:7">
      <c r="A436" s="425">
        <v>2060208</v>
      </c>
      <c r="B436" s="433" t="s">
        <v>833</v>
      </c>
      <c r="C436" s="290">
        <v>0</v>
      </c>
      <c r="D436" s="290">
        <v>0</v>
      </c>
      <c r="E436" s="291" t="str">
        <f t="shared" si="23"/>
        <v/>
      </c>
      <c r="F436" s="261" t="str">
        <f t="shared" si="21"/>
        <v>否</v>
      </c>
      <c r="G436" s="141" t="str">
        <f t="shared" si="22"/>
        <v>项</v>
      </c>
    </row>
    <row r="437" ht="36" customHeight="1" spans="1:7">
      <c r="A437" s="423" t="s">
        <v>834</v>
      </c>
      <c r="B437" s="288" t="s">
        <v>835</v>
      </c>
      <c r="C437" s="290"/>
      <c r="D437" s="290"/>
      <c r="E437" s="291" t="str">
        <f t="shared" si="23"/>
        <v/>
      </c>
      <c r="F437" s="261" t="str">
        <f t="shared" si="21"/>
        <v>否</v>
      </c>
      <c r="G437" s="141" t="str">
        <f t="shared" si="22"/>
        <v>项</v>
      </c>
    </row>
    <row r="438" ht="36" customHeight="1" spans="1:7">
      <c r="A438" s="422" t="s">
        <v>836</v>
      </c>
      <c r="B438" s="284" t="s">
        <v>837</v>
      </c>
      <c r="C438" s="293"/>
      <c r="D438" s="293"/>
      <c r="E438" s="291" t="str">
        <f t="shared" si="23"/>
        <v/>
      </c>
      <c r="F438" s="261" t="str">
        <f t="shared" si="21"/>
        <v>否</v>
      </c>
      <c r="G438" s="141" t="str">
        <f t="shared" si="22"/>
        <v>款</v>
      </c>
    </row>
    <row r="439" ht="36" customHeight="1" spans="1:7">
      <c r="A439" s="423" t="s">
        <v>838</v>
      </c>
      <c r="B439" s="288" t="s">
        <v>822</v>
      </c>
      <c r="C439" s="290"/>
      <c r="D439" s="290"/>
      <c r="E439" s="291" t="str">
        <f t="shared" si="23"/>
        <v/>
      </c>
      <c r="F439" s="261" t="str">
        <f t="shared" si="21"/>
        <v>否</v>
      </c>
      <c r="G439" s="141" t="str">
        <f t="shared" si="22"/>
        <v>项</v>
      </c>
    </row>
    <row r="440" ht="36" customHeight="1" spans="1:7">
      <c r="A440" s="423" t="s">
        <v>839</v>
      </c>
      <c r="B440" s="288" t="s">
        <v>840</v>
      </c>
      <c r="C440" s="290"/>
      <c r="D440" s="290"/>
      <c r="E440" s="291" t="str">
        <f t="shared" si="23"/>
        <v/>
      </c>
      <c r="F440" s="261" t="str">
        <f t="shared" si="21"/>
        <v>否</v>
      </c>
      <c r="G440" s="141" t="str">
        <f t="shared" si="22"/>
        <v>项</v>
      </c>
    </row>
    <row r="441" ht="36" customHeight="1" spans="1:7">
      <c r="A441" s="423" t="s">
        <v>841</v>
      </c>
      <c r="B441" s="288" t="s">
        <v>842</v>
      </c>
      <c r="C441" s="290">
        <v>0</v>
      </c>
      <c r="D441" s="290">
        <v>0</v>
      </c>
      <c r="E441" s="291" t="str">
        <f t="shared" si="23"/>
        <v/>
      </c>
      <c r="F441" s="261" t="str">
        <f t="shared" si="21"/>
        <v>否</v>
      </c>
      <c r="G441" s="141" t="str">
        <f t="shared" si="22"/>
        <v>项</v>
      </c>
    </row>
    <row r="442" ht="36" customHeight="1" spans="1:7">
      <c r="A442" s="423" t="s">
        <v>843</v>
      </c>
      <c r="B442" s="288" t="s">
        <v>844</v>
      </c>
      <c r="C442" s="290">
        <v>0</v>
      </c>
      <c r="D442" s="290">
        <v>0</v>
      </c>
      <c r="E442" s="291" t="str">
        <f t="shared" si="23"/>
        <v/>
      </c>
      <c r="F442" s="261" t="str">
        <f t="shared" si="21"/>
        <v>否</v>
      </c>
      <c r="G442" s="141" t="str">
        <f t="shared" si="22"/>
        <v>项</v>
      </c>
    </row>
    <row r="443" ht="36" customHeight="1" spans="1:7">
      <c r="A443" s="423" t="s">
        <v>845</v>
      </c>
      <c r="B443" s="288" t="s">
        <v>846</v>
      </c>
      <c r="C443" s="290">
        <v>0</v>
      </c>
      <c r="D443" s="290">
        <v>0</v>
      </c>
      <c r="E443" s="291" t="str">
        <f t="shared" si="23"/>
        <v/>
      </c>
      <c r="F443" s="261" t="str">
        <f t="shared" si="21"/>
        <v>否</v>
      </c>
      <c r="G443" s="141" t="str">
        <f t="shared" si="22"/>
        <v>项</v>
      </c>
    </row>
    <row r="444" ht="36" customHeight="1" spans="1:7">
      <c r="A444" s="422" t="s">
        <v>847</v>
      </c>
      <c r="B444" s="284" t="s">
        <v>848</v>
      </c>
      <c r="C444" s="293">
        <v>421</v>
      </c>
      <c r="D444" s="293">
        <f>SUM(D445:D448)</f>
        <v>792</v>
      </c>
      <c r="E444" s="291">
        <f t="shared" si="23"/>
        <v>0.881</v>
      </c>
      <c r="F444" s="261" t="str">
        <f t="shared" si="21"/>
        <v>是</v>
      </c>
      <c r="G444" s="141" t="str">
        <f t="shared" si="22"/>
        <v>款</v>
      </c>
    </row>
    <row r="445" ht="36" customHeight="1" spans="1:7">
      <c r="A445" s="423" t="s">
        <v>849</v>
      </c>
      <c r="B445" s="288" t="s">
        <v>822</v>
      </c>
      <c r="C445" s="290"/>
      <c r="D445" s="290"/>
      <c r="E445" s="291" t="str">
        <f t="shared" si="23"/>
        <v/>
      </c>
      <c r="F445" s="261" t="str">
        <f t="shared" si="21"/>
        <v>否</v>
      </c>
      <c r="G445" s="141" t="str">
        <f t="shared" si="22"/>
        <v>项</v>
      </c>
    </row>
    <row r="446" ht="36" customHeight="1" spans="1:7">
      <c r="A446" s="423" t="s">
        <v>850</v>
      </c>
      <c r="B446" s="288" t="s">
        <v>851</v>
      </c>
      <c r="C446" s="290">
        <v>421</v>
      </c>
      <c r="D446" s="290">
        <v>536</v>
      </c>
      <c r="E446" s="291">
        <f t="shared" si="23"/>
        <v>0.273</v>
      </c>
      <c r="F446" s="261" t="str">
        <f t="shared" si="21"/>
        <v>是</v>
      </c>
      <c r="G446" s="141" t="str">
        <f t="shared" si="22"/>
        <v>项</v>
      </c>
    </row>
    <row r="447" ht="36" customHeight="1" spans="1:7">
      <c r="A447" s="434">
        <v>2060405</v>
      </c>
      <c r="B447" s="288" t="s">
        <v>852</v>
      </c>
      <c r="C447" s="290"/>
      <c r="D447" s="290"/>
      <c r="E447" s="291" t="str">
        <f t="shared" si="23"/>
        <v/>
      </c>
      <c r="F447" s="261" t="str">
        <f t="shared" si="21"/>
        <v>否</v>
      </c>
      <c r="G447" s="141" t="str">
        <f t="shared" si="22"/>
        <v>项</v>
      </c>
    </row>
    <row r="448" ht="36" customHeight="1" spans="1:7">
      <c r="A448" s="423" t="s">
        <v>853</v>
      </c>
      <c r="B448" s="288" t="s">
        <v>854</v>
      </c>
      <c r="C448" s="290"/>
      <c r="D448" s="290">
        <v>256</v>
      </c>
      <c r="E448" s="291" t="str">
        <f t="shared" si="23"/>
        <v/>
      </c>
      <c r="F448" s="261" t="str">
        <f t="shared" si="21"/>
        <v>是</v>
      </c>
      <c r="G448" s="141" t="str">
        <f t="shared" si="22"/>
        <v>项</v>
      </c>
    </row>
    <row r="449" ht="36" customHeight="1" spans="1:7">
      <c r="A449" s="422" t="s">
        <v>855</v>
      </c>
      <c r="B449" s="284" t="s">
        <v>856</v>
      </c>
      <c r="C449" s="293"/>
      <c r="D449" s="293">
        <f>SUM(D450:D453)</f>
        <v>29</v>
      </c>
      <c r="E449" s="291" t="str">
        <f t="shared" si="23"/>
        <v/>
      </c>
      <c r="F449" s="261" t="str">
        <f t="shared" si="21"/>
        <v>是</v>
      </c>
      <c r="G449" s="141" t="str">
        <f t="shared" si="22"/>
        <v>款</v>
      </c>
    </row>
    <row r="450" ht="36" customHeight="1" spans="1:7">
      <c r="A450" s="423" t="s">
        <v>857</v>
      </c>
      <c r="B450" s="288" t="s">
        <v>822</v>
      </c>
      <c r="C450" s="290"/>
      <c r="D450" s="290">
        <v>29</v>
      </c>
      <c r="E450" s="291" t="str">
        <f t="shared" si="23"/>
        <v/>
      </c>
      <c r="F450" s="261" t="str">
        <f t="shared" si="21"/>
        <v>是</v>
      </c>
      <c r="G450" s="141" t="str">
        <f t="shared" si="22"/>
        <v>项</v>
      </c>
    </row>
    <row r="451" ht="36" customHeight="1" spans="1:7">
      <c r="A451" s="423" t="s">
        <v>858</v>
      </c>
      <c r="B451" s="288" t="s">
        <v>859</v>
      </c>
      <c r="C451" s="290">
        <v>0</v>
      </c>
      <c r="D451" s="290">
        <v>0</v>
      </c>
      <c r="E451" s="291" t="str">
        <f t="shared" si="23"/>
        <v/>
      </c>
      <c r="F451" s="261" t="str">
        <f t="shared" si="21"/>
        <v>否</v>
      </c>
      <c r="G451" s="141" t="str">
        <f t="shared" si="22"/>
        <v>项</v>
      </c>
    </row>
    <row r="452" ht="36" customHeight="1" spans="1:7">
      <c r="A452" s="423" t="s">
        <v>860</v>
      </c>
      <c r="B452" s="288" t="s">
        <v>861</v>
      </c>
      <c r="C452" s="290"/>
      <c r="D452" s="290"/>
      <c r="E452" s="291" t="str">
        <f t="shared" si="23"/>
        <v/>
      </c>
      <c r="F452" s="261" t="str">
        <f t="shared" ref="F452:F515" si="24">IF(LEN(A452)=3,"是",IF(B452&lt;&gt;"",IF(SUM(C452:D452)&lt;&gt;0,"是","否"),"是"))</f>
        <v>否</v>
      </c>
      <c r="G452" s="141" t="str">
        <f t="shared" ref="G452:G515" si="25">IF(LEN(A452)=3,"类",IF(LEN(A452)=5,"款","项"))</f>
        <v>项</v>
      </c>
    </row>
    <row r="453" ht="36" customHeight="1" spans="1:7">
      <c r="A453" s="423" t="s">
        <v>862</v>
      </c>
      <c r="B453" s="288" t="s">
        <v>863</v>
      </c>
      <c r="C453" s="290"/>
      <c r="D453" s="290"/>
      <c r="E453" s="291" t="str">
        <f t="shared" si="23"/>
        <v/>
      </c>
      <c r="F453" s="261" t="str">
        <f t="shared" si="24"/>
        <v>否</v>
      </c>
      <c r="G453" s="141" t="str">
        <f t="shared" si="25"/>
        <v>项</v>
      </c>
    </row>
    <row r="454" ht="36" customHeight="1" spans="1:7">
      <c r="A454" s="422" t="s">
        <v>864</v>
      </c>
      <c r="B454" s="284" t="s">
        <v>865</v>
      </c>
      <c r="C454" s="293"/>
      <c r="D454" s="293"/>
      <c r="E454" s="291" t="str">
        <f t="shared" si="23"/>
        <v/>
      </c>
      <c r="F454" s="261" t="str">
        <f t="shared" si="24"/>
        <v>否</v>
      </c>
      <c r="G454" s="141" t="str">
        <f t="shared" si="25"/>
        <v>款</v>
      </c>
    </row>
    <row r="455" ht="36" customHeight="1" spans="1:7">
      <c r="A455" s="423" t="s">
        <v>866</v>
      </c>
      <c r="B455" s="288" t="s">
        <v>867</v>
      </c>
      <c r="C455" s="290"/>
      <c r="D455" s="290"/>
      <c r="E455" s="291" t="str">
        <f t="shared" si="23"/>
        <v/>
      </c>
      <c r="F455" s="261" t="str">
        <f t="shared" si="24"/>
        <v>否</v>
      </c>
      <c r="G455" s="141" t="str">
        <f t="shared" si="25"/>
        <v>项</v>
      </c>
    </row>
    <row r="456" ht="36" customHeight="1" spans="1:7">
      <c r="A456" s="423" t="s">
        <v>868</v>
      </c>
      <c r="B456" s="288" t="s">
        <v>869</v>
      </c>
      <c r="C456" s="290"/>
      <c r="D456" s="290"/>
      <c r="E456" s="291" t="str">
        <f t="shared" si="23"/>
        <v/>
      </c>
      <c r="F456" s="261" t="str">
        <f t="shared" si="24"/>
        <v>否</v>
      </c>
      <c r="G456" s="141" t="str">
        <f t="shared" si="25"/>
        <v>项</v>
      </c>
    </row>
    <row r="457" ht="36" customHeight="1" spans="1:7">
      <c r="A457" s="423" t="s">
        <v>870</v>
      </c>
      <c r="B457" s="288" t="s">
        <v>871</v>
      </c>
      <c r="C457" s="290">
        <v>0</v>
      </c>
      <c r="D457" s="290">
        <v>0</v>
      </c>
      <c r="E457" s="291" t="str">
        <f t="shared" si="23"/>
        <v/>
      </c>
      <c r="F457" s="261" t="str">
        <f t="shared" si="24"/>
        <v>否</v>
      </c>
      <c r="G457" s="141" t="str">
        <f t="shared" si="25"/>
        <v>项</v>
      </c>
    </row>
    <row r="458" ht="36" customHeight="1" spans="1:7">
      <c r="A458" s="423" t="s">
        <v>872</v>
      </c>
      <c r="B458" s="288" t="s">
        <v>873</v>
      </c>
      <c r="C458" s="290"/>
      <c r="D458" s="290"/>
      <c r="E458" s="291" t="str">
        <f t="shared" si="23"/>
        <v/>
      </c>
      <c r="F458" s="261" t="str">
        <f t="shared" si="24"/>
        <v>否</v>
      </c>
      <c r="G458" s="141" t="str">
        <f t="shared" si="25"/>
        <v>项</v>
      </c>
    </row>
    <row r="459" ht="36" customHeight="1" spans="1:7">
      <c r="A459" s="422" t="s">
        <v>874</v>
      </c>
      <c r="B459" s="284" t="s">
        <v>875</v>
      </c>
      <c r="C459" s="293">
        <v>131</v>
      </c>
      <c r="D459" s="293">
        <f>SUM(D460:D465)</f>
        <v>248</v>
      </c>
      <c r="E459" s="291">
        <f t="shared" si="23"/>
        <v>0.893</v>
      </c>
      <c r="F459" s="261" t="str">
        <f t="shared" si="24"/>
        <v>是</v>
      </c>
      <c r="G459" s="141" t="str">
        <f t="shared" si="25"/>
        <v>款</v>
      </c>
    </row>
    <row r="460" ht="36" customHeight="1" spans="1:7">
      <c r="A460" s="423" t="s">
        <v>876</v>
      </c>
      <c r="B460" s="288" t="s">
        <v>822</v>
      </c>
      <c r="C460" s="290">
        <v>121</v>
      </c>
      <c r="D460" s="290">
        <v>126</v>
      </c>
      <c r="E460" s="291">
        <f t="shared" si="23"/>
        <v>0.041</v>
      </c>
      <c r="F460" s="261" t="str">
        <f t="shared" si="24"/>
        <v>是</v>
      </c>
      <c r="G460" s="141" t="str">
        <f t="shared" si="25"/>
        <v>项</v>
      </c>
    </row>
    <row r="461" ht="36" customHeight="1" spans="1:7">
      <c r="A461" s="423" t="s">
        <v>877</v>
      </c>
      <c r="B461" s="288" t="s">
        <v>878</v>
      </c>
      <c r="C461" s="290"/>
      <c r="D461" s="290">
        <v>31</v>
      </c>
      <c r="E461" s="291" t="str">
        <f t="shared" si="23"/>
        <v/>
      </c>
      <c r="F461" s="261" t="str">
        <f t="shared" si="24"/>
        <v>是</v>
      </c>
      <c r="G461" s="141" t="str">
        <f t="shared" si="25"/>
        <v>项</v>
      </c>
    </row>
    <row r="462" ht="36" customHeight="1" spans="1:7">
      <c r="A462" s="423" t="s">
        <v>879</v>
      </c>
      <c r="B462" s="288" t="s">
        <v>880</v>
      </c>
      <c r="C462" s="290"/>
      <c r="D462" s="290"/>
      <c r="E462" s="291" t="str">
        <f t="shared" ref="E462:E525" si="26">IF(C462&gt;0,D462/C462-1,IF(C462&lt;0,-(D462/C462-1),""))</f>
        <v/>
      </c>
      <c r="F462" s="261" t="str">
        <f t="shared" si="24"/>
        <v>否</v>
      </c>
      <c r="G462" s="141" t="str">
        <f t="shared" si="25"/>
        <v>项</v>
      </c>
    </row>
    <row r="463" ht="36" customHeight="1" spans="1:7">
      <c r="A463" s="423" t="s">
        <v>881</v>
      </c>
      <c r="B463" s="288" t="s">
        <v>882</v>
      </c>
      <c r="C463" s="290"/>
      <c r="D463" s="290"/>
      <c r="E463" s="291" t="str">
        <f t="shared" si="26"/>
        <v/>
      </c>
      <c r="F463" s="261" t="str">
        <f t="shared" si="24"/>
        <v>否</v>
      </c>
      <c r="G463" s="141" t="str">
        <f t="shared" si="25"/>
        <v>项</v>
      </c>
    </row>
    <row r="464" ht="36" customHeight="1" spans="1:7">
      <c r="A464" s="423" t="s">
        <v>883</v>
      </c>
      <c r="B464" s="288" t="s">
        <v>884</v>
      </c>
      <c r="C464" s="290">
        <v>0</v>
      </c>
      <c r="D464" s="290">
        <v>30</v>
      </c>
      <c r="E464" s="291" t="str">
        <f t="shared" si="26"/>
        <v/>
      </c>
      <c r="F464" s="261" t="str">
        <f t="shared" si="24"/>
        <v>是</v>
      </c>
      <c r="G464" s="141" t="str">
        <f t="shared" si="25"/>
        <v>项</v>
      </c>
    </row>
    <row r="465" ht="36" customHeight="1" spans="1:7">
      <c r="A465" s="423" t="s">
        <v>885</v>
      </c>
      <c r="B465" s="288" t="s">
        <v>886</v>
      </c>
      <c r="C465" s="290">
        <v>10</v>
      </c>
      <c r="D465" s="290">
        <v>61</v>
      </c>
      <c r="E465" s="291">
        <f t="shared" si="26"/>
        <v>5.1</v>
      </c>
      <c r="F465" s="261" t="str">
        <f t="shared" si="24"/>
        <v>是</v>
      </c>
      <c r="G465" s="141" t="str">
        <f t="shared" si="25"/>
        <v>项</v>
      </c>
    </row>
    <row r="466" ht="36" customHeight="1" spans="1:7">
      <c r="A466" s="422" t="s">
        <v>887</v>
      </c>
      <c r="B466" s="284" t="s">
        <v>888</v>
      </c>
      <c r="C466" s="293"/>
      <c r="D466" s="293"/>
      <c r="E466" s="291" t="str">
        <f t="shared" si="26"/>
        <v/>
      </c>
      <c r="F466" s="261" t="str">
        <f t="shared" si="24"/>
        <v>否</v>
      </c>
      <c r="G466" s="141" t="str">
        <f t="shared" si="25"/>
        <v>款</v>
      </c>
    </row>
    <row r="467" ht="36" customHeight="1" spans="1:7">
      <c r="A467" s="423" t="s">
        <v>889</v>
      </c>
      <c r="B467" s="288" t="s">
        <v>890</v>
      </c>
      <c r="C467" s="290"/>
      <c r="D467" s="290"/>
      <c r="E467" s="291" t="str">
        <f t="shared" si="26"/>
        <v/>
      </c>
      <c r="F467" s="261" t="str">
        <f t="shared" si="24"/>
        <v>否</v>
      </c>
      <c r="G467" s="141" t="str">
        <f t="shared" si="25"/>
        <v>项</v>
      </c>
    </row>
    <row r="468" ht="36" customHeight="1" spans="1:7">
      <c r="A468" s="423" t="s">
        <v>891</v>
      </c>
      <c r="B468" s="288" t="s">
        <v>892</v>
      </c>
      <c r="C468" s="290"/>
      <c r="D468" s="290"/>
      <c r="E468" s="291" t="str">
        <f t="shared" si="26"/>
        <v/>
      </c>
      <c r="F468" s="261" t="str">
        <f t="shared" si="24"/>
        <v>否</v>
      </c>
      <c r="G468" s="141" t="str">
        <f t="shared" si="25"/>
        <v>项</v>
      </c>
    </row>
    <row r="469" ht="36" customHeight="1" spans="1:7">
      <c r="A469" s="423" t="s">
        <v>893</v>
      </c>
      <c r="B469" s="288" t="s">
        <v>894</v>
      </c>
      <c r="C469" s="290">
        <v>0</v>
      </c>
      <c r="D469" s="290">
        <v>0</v>
      </c>
      <c r="E469" s="291" t="str">
        <f t="shared" si="26"/>
        <v/>
      </c>
      <c r="F469" s="261" t="str">
        <f t="shared" si="24"/>
        <v>否</v>
      </c>
      <c r="G469" s="141" t="str">
        <f t="shared" si="25"/>
        <v>项</v>
      </c>
    </row>
    <row r="470" ht="36" customHeight="1" spans="1:7">
      <c r="A470" s="422" t="s">
        <v>895</v>
      </c>
      <c r="B470" s="284" t="s">
        <v>896</v>
      </c>
      <c r="C470" s="293"/>
      <c r="D470" s="293"/>
      <c r="E470" s="291" t="str">
        <f t="shared" si="26"/>
        <v/>
      </c>
      <c r="F470" s="261" t="str">
        <f t="shared" si="24"/>
        <v>否</v>
      </c>
      <c r="G470" s="141" t="str">
        <f t="shared" si="25"/>
        <v>款</v>
      </c>
    </row>
    <row r="471" ht="36" customHeight="1" spans="1:7">
      <c r="A471" s="423" t="s">
        <v>897</v>
      </c>
      <c r="B471" s="288" t="s">
        <v>898</v>
      </c>
      <c r="C471" s="290"/>
      <c r="D471" s="290"/>
      <c r="E471" s="291" t="str">
        <f t="shared" si="26"/>
        <v/>
      </c>
      <c r="F471" s="261" t="str">
        <f t="shared" si="24"/>
        <v>否</v>
      </c>
      <c r="G471" s="141" t="str">
        <f t="shared" si="25"/>
        <v>项</v>
      </c>
    </row>
    <row r="472" ht="36" customHeight="1" spans="1:7">
      <c r="A472" s="423" t="s">
        <v>899</v>
      </c>
      <c r="B472" s="288" t="s">
        <v>900</v>
      </c>
      <c r="C472" s="290"/>
      <c r="D472" s="290"/>
      <c r="E472" s="291" t="str">
        <f t="shared" si="26"/>
        <v/>
      </c>
      <c r="F472" s="261" t="str">
        <f t="shared" si="24"/>
        <v>否</v>
      </c>
      <c r="G472" s="141" t="str">
        <f t="shared" si="25"/>
        <v>项</v>
      </c>
    </row>
    <row r="473" ht="36" customHeight="1" spans="1:7">
      <c r="A473" s="423" t="s">
        <v>901</v>
      </c>
      <c r="B473" s="288" t="s">
        <v>902</v>
      </c>
      <c r="C473" s="290">
        <v>0</v>
      </c>
      <c r="D473" s="290">
        <v>0</v>
      </c>
      <c r="E473" s="291" t="str">
        <f t="shared" si="26"/>
        <v/>
      </c>
      <c r="F473" s="261" t="str">
        <f t="shared" si="24"/>
        <v>否</v>
      </c>
      <c r="G473" s="141" t="str">
        <f t="shared" si="25"/>
        <v>项</v>
      </c>
    </row>
    <row r="474" ht="36" customHeight="1" spans="1:7">
      <c r="A474" s="422" t="s">
        <v>903</v>
      </c>
      <c r="B474" s="284" t="s">
        <v>904</v>
      </c>
      <c r="C474" s="293">
        <v>500</v>
      </c>
      <c r="D474" s="293">
        <f>SUM(D475:D478)</f>
        <v>300</v>
      </c>
      <c r="E474" s="291">
        <f t="shared" si="26"/>
        <v>-0.4</v>
      </c>
      <c r="F474" s="261" t="str">
        <f t="shared" si="24"/>
        <v>是</v>
      </c>
      <c r="G474" s="141" t="str">
        <f t="shared" si="25"/>
        <v>款</v>
      </c>
    </row>
    <row r="475" ht="36" customHeight="1" spans="1:7">
      <c r="A475" s="423" t="s">
        <v>905</v>
      </c>
      <c r="B475" s="288" t="s">
        <v>906</v>
      </c>
      <c r="C475" s="290"/>
      <c r="D475" s="290"/>
      <c r="E475" s="291" t="str">
        <f t="shared" si="26"/>
        <v/>
      </c>
      <c r="F475" s="261" t="str">
        <f t="shared" si="24"/>
        <v>否</v>
      </c>
      <c r="G475" s="141" t="str">
        <f t="shared" si="25"/>
        <v>项</v>
      </c>
    </row>
    <row r="476" ht="36" customHeight="1" spans="1:7">
      <c r="A476" s="423" t="s">
        <v>907</v>
      </c>
      <c r="B476" s="288" t="s">
        <v>908</v>
      </c>
      <c r="C476" s="290">
        <v>0</v>
      </c>
      <c r="D476" s="290">
        <v>0</v>
      </c>
      <c r="E476" s="291" t="str">
        <f t="shared" si="26"/>
        <v/>
      </c>
      <c r="F476" s="261" t="str">
        <f t="shared" si="24"/>
        <v>否</v>
      </c>
      <c r="G476" s="141" t="str">
        <f t="shared" si="25"/>
        <v>项</v>
      </c>
    </row>
    <row r="477" ht="36" customHeight="1" spans="1:7">
      <c r="A477" s="423" t="s">
        <v>909</v>
      </c>
      <c r="B477" s="288" t="s">
        <v>910</v>
      </c>
      <c r="C477" s="290"/>
      <c r="D477" s="290"/>
      <c r="E477" s="291" t="str">
        <f t="shared" si="26"/>
        <v/>
      </c>
      <c r="F477" s="261" t="str">
        <f t="shared" si="24"/>
        <v>否</v>
      </c>
      <c r="G477" s="141" t="str">
        <f t="shared" si="25"/>
        <v>项</v>
      </c>
    </row>
    <row r="478" ht="36" customHeight="1" spans="1:7">
      <c r="A478" s="423" t="s">
        <v>911</v>
      </c>
      <c r="B478" s="288" t="s">
        <v>912</v>
      </c>
      <c r="C478" s="290">
        <v>500</v>
      </c>
      <c r="D478" s="290">
        <v>300</v>
      </c>
      <c r="E478" s="291">
        <f t="shared" si="26"/>
        <v>-0.4</v>
      </c>
      <c r="F478" s="261" t="str">
        <f t="shared" si="24"/>
        <v>是</v>
      </c>
      <c r="G478" s="141" t="str">
        <f t="shared" si="25"/>
        <v>项</v>
      </c>
    </row>
    <row r="479" ht="36" customHeight="1" spans="1:7">
      <c r="A479" s="422" t="s">
        <v>913</v>
      </c>
      <c r="B479" s="432" t="s">
        <v>520</v>
      </c>
      <c r="C479" s="428"/>
      <c r="D479" s="428"/>
      <c r="E479" s="291" t="str">
        <f t="shared" si="26"/>
        <v/>
      </c>
      <c r="F479" s="261" t="str">
        <f t="shared" si="24"/>
        <v>否</v>
      </c>
      <c r="G479" s="141" t="str">
        <f t="shared" si="25"/>
        <v>项</v>
      </c>
    </row>
    <row r="480" ht="36" customHeight="1" spans="1:7">
      <c r="A480" s="422" t="s">
        <v>82</v>
      </c>
      <c r="B480" s="284" t="s">
        <v>83</v>
      </c>
      <c r="C480" s="293">
        <v>3028</v>
      </c>
      <c r="D480" s="293">
        <f>SUM(D481,D497,D505,D516,D525,D535,D539)</f>
        <v>3270</v>
      </c>
      <c r="E480" s="291">
        <f t="shared" si="26"/>
        <v>0.08</v>
      </c>
      <c r="F480" s="261" t="str">
        <f t="shared" si="24"/>
        <v>是</v>
      </c>
      <c r="G480" s="141" t="str">
        <f t="shared" si="25"/>
        <v>类</v>
      </c>
    </row>
    <row r="481" ht="36" customHeight="1" spans="1:7">
      <c r="A481" s="422" t="s">
        <v>914</v>
      </c>
      <c r="B481" s="284" t="s">
        <v>915</v>
      </c>
      <c r="C481" s="293">
        <v>1868</v>
      </c>
      <c r="D481" s="293">
        <f>SUM(D482:D496)</f>
        <v>2298</v>
      </c>
      <c r="E481" s="291">
        <f t="shared" si="26"/>
        <v>0.23</v>
      </c>
      <c r="F481" s="261" t="str">
        <f t="shared" si="24"/>
        <v>是</v>
      </c>
      <c r="G481" s="141" t="str">
        <f t="shared" si="25"/>
        <v>款</v>
      </c>
    </row>
    <row r="482" ht="36" customHeight="1" spans="1:7">
      <c r="A482" s="423" t="s">
        <v>916</v>
      </c>
      <c r="B482" s="288" t="s">
        <v>140</v>
      </c>
      <c r="C482" s="290">
        <v>277</v>
      </c>
      <c r="D482" s="290">
        <v>257</v>
      </c>
      <c r="E482" s="291">
        <f t="shared" si="26"/>
        <v>-0.072</v>
      </c>
      <c r="F482" s="261" t="str">
        <f t="shared" si="24"/>
        <v>是</v>
      </c>
      <c r="G482" s="141" t="str">
        <f t="shared" si="25"/>
        <v>项</v>
      </c>
    </row>
    <row r="483" ht="36" customHeight="1" spans="1:7">
      <c r="A483" s="423" t="s">
        <v>917</v>
      </c>
      <c r="B483" s="288" t="s">
        <v>142</v>
      </c>
      <c r="C483" s="290">
        <v>0</v>
      </c>
      <c r="D483" s="290">
        <v>13</v>
      </c>
      <c r="E483" s="291" t="str">
        <f t="shared" si="26"/>
        <v/>
      </c>
      <c r="F483" s="261" t="str">
        <f t="shared" si="24"/>
        <v>是</v>
      </c>
      <c r="G483" s="141" t="str">
        <f t="shared" si="25"/>
        <v>项</v>
      </c>
    </row>
    <row r="484" ht="36" customHeight="1" spans="1:7">
      <c r="A484" s="423" t="s">
        <v>918</v>
      </c>
      <c r="B484" s="288" t="s">
        <v>144</v>
      </c>
      <c r="C484" s="290"/>
      <c r="D484" s="290"/>
      <c r="E484" s="291" t="str">
        <f t="shared" si="26"/>
        <v/>
      </c>
      <c r="F484" s="261" t="str">
        <f t="shared" si="24"/>
        <v>否</v>
      </c>
      <c r="G484" s="141" t="str">
        <f t="shared" si="25"/>
        <v>项</v>
      </c>
    </row>
    <row r="485" ht="36" customHeight="1" spans="1:7">
      <c r="A485" s="423" t="s">
        <v>919</v>
      </c>
      <c r="B485" s="288" t="s">
        <v>920</v>
      </c>
      <c r="C485" s="290">
        <v>108</v>
      </c>
      <c r="D485" s="290">
        <v>195</v>
      </c>
      <c r="E485" s="291">
        <f t="shared" si="26"/>
        <v>0.806</v>
      </c>
      <c r="F485" s="261" t="str">
        <f t="shared" si="24"/>
        <v>是</v>
      </c>
      <c r="G485" s="141" t="str">
        <f t="shared" si="25"/>
        <v>项</v>
      </c>
    </row>
    <row r="486" ht="36" customHeight="1" spans="1:7">
      <c r="A486" s="423" t="s">
        <v>921</v>
      </c>
      <c r="B486" s="288" t="s">
        <v>922</v>
      </c>
      <c r="C486" s="290"/>
      <c r="D486" s="290"/>
      <c r="E486" s="291" t="str">
        <f t="shared" si="26"/>
        <v/>
      </c>
      <c r="F486" s="261" t="str">
        <f t="shared" si="24"/>
        <v>否</v>
      </c>
      <c r="G486" s="141" t="str">
        <f t="shared" si="25"/>
        <v>项</v>
      </c>
    </row>
    <row r="487" ht="36" customHeight="1" spans="1:7">
      <c r="A487" s="423" t="s">
        <v>923</v>
      </c>
      <c r="B487" s="288" t="s">
        <v>924</v>
      </c>
      <c r="C487" s="290">
        <v>0</v>
      </c>
      <c r="D487" s="290">
        <v>0</v>
      </c>
      <c r="E487" s="291" t="str">
        <f t="shared" si="26"/>
        <v/>
      </c>
      <c r="F487" s="261" t="str">
        <f t="shared" si="24"/>
        <v>否</v>
      </c>
      <c r="G487" s="141" t="str">
        <f t="shared" si="25"/>
        <v>项</v>
      </c>
    </row>
    <row r="488" ht="36" customHeight="1" spans="1:7">
      <c r="A488" s="423" t="s">
        <v>925</v>
      </c>
      <c r="B488" s="288" t="s">
        <v>926</v>
      </c>
      <c r="C488" s="290"/>
      <c r="D488" s="290"/>
      <c r="E488" s="291" t="str">
        <f t="shared" si="26"/>
        <v/>
      </c>
      <c r="F488" s="261" t="str">
        <f t="shared" si="24"/>
        <v>否</v>
      </c>
      <c r="G488" s="141" t="str">
        <f t="shared" si="25"/>
        <v>项</v>
      </c>
    </row>
    <row r="489" ht="36" customHeight="1" spans="1:7">
      <c r="A489" s="423" t="s">
        <v>927</v>
      </c>
      <c r="B489" s="288" t="s">
        <v>928</v>
      </c>
      <c r="C489" s="290"/>
      <c r="D489" s="290"/>
      <c r="E489" s="291" t="str">
        <f t="shared" si="26"/>
        <v/>
      </c>
      <c r="F489" s="261" t="str">
        <f t="shared" si="24"/>
        <v>否</v>
      </c>
      <c r="G489" s="141" t="str">
        <f t="shared" si="25"/>
        <v>项</v>
      </c>
    </row>
    <row r="490" ht="36" customHeight="1" spans="1:7">
      <c r="A490" s="423" t="s">
        <v>929</v>
      </c>
      <c r="B490" s="288" t="s">
        <v>930</v>
      </c>
      <c r="C490" s="290">
        <v>1315</v>
      </c>
      <c r="D490" s="290">
        <v>1301</v>
      </c>
      <c r="E490" s="291">
        <f t="shared" si="26"/>
        <v>-0.011</v>
      </c>
      <c r="F490" s="261" t="str">
        <f t="shared" si="24"/>
        <v>是</v>
      </c>
      <c r="G490" s="141" t="str">
        <f t="shared" si="25"/>
        <v>项</v>
      </c>
    </row>
    <row r="491" ht="36" customHeight="1" spans="1:7">
      <c r="A491" s="423" t="s">
        <v>931</v>
      </c>
      <c r="B491" s="288" t="s">
        <v>932</v>
      </c>
      <c r="C491" s="290"/>
      <c r="D491" s="290"/>
      <c r="E491" s="291" t="str">
        <f t="shared" si="26"/>
        <v/>
      </c>
      <c r="F491" s="261" t="str">
        <f t="shared" si="24"/>
        <v>否</v>
      </c>
      <c r="G491" s="141" t="str">
        <f t="shared" si="25"/>
        <v>项</v>
      </c>
    </row>
    <row r="492" ht="36" customHeight="1" spans="1:7">
      <c r="A492" s="423" t="s">
        <v>933</v>
      </c>
      <c r="B492" s="288" t="s">
        <v>934</v>
      </c>
      <c r="C492" s="290">
        <v>8</v>
      </c>
      <c r="D492" s="290">
        <v>7</v>
      </c>
      <c r="E492" s="291">
        <f t="shared" si="26"/>
        <v>-0.125</v>
      </c>
      <c r="F492" s="261" t="str">
        <f t="shared" si="24"/>
        <v>是</v>
      </c>
      <c r="G492" s="141" t="str">
        <f t="shared" si="25"/>
        <v>项</v>
      </c>
    </row>
    <row r="493" ht="36" customHeight="1" spans="1:7">
      <c r="A493" s="423" t="s">
        <v>935</v>
      </c>
      <c r="B493" s="288" t="s">
        <v>936</v>
      </c>
      <c r="C493" s="290">
        <v>60</v>
      </c>
      <c r="D493" s="290">
        <v>41</v>
      </c>
      <c r="E493" s="291">
        <f t="shared" si="26"/>
        <v>-0.317</v>
      </c>
      <c r="F493" s="261" t="str">
        <f t="shared" si="24"/>
        <v>是</v>
      </c>
      <c r="G493" s="141" t="str">
        <f t="shared" si="25"/>
        <v>项</v>
      </c>
    </row>
    <row r="494" ht="36" customHeight="1" spans="1:7">
      <c r="A494" s="423" t="s">
        <v>937</v>
      </c>
      <c r="B494" s="288" t="s">
        <v>938</v>
      </c>
      <c r="C494" s="290"/>
      <c r="D494" s="290"/>
      <c r="E494" s="291" t="str">
        <f t="shared" si="26"/>
        <v/>
      </c>
      <c r="F494" s="261" t="str">
        <f t="shared" si="24"/>
        <v>否</v>
      </c>
      <c r="G494" s="141" t="str">
        <f t="shared" si="25"/>
        <v>项</v>
      </c>
    </row>
    <row r="495" ht="36" customHeight="1" spans="1:7">
      <c r="A495" s="423" t="s">
        <v>939</v>
      </c>
      <c r="B495" s="288" t="s">
        <v>940</v>
      </c>
      <c r="C495" s="290"/>
      <c r="D495" s="290">
        <v>20</v>
      </c>
      <c r="E495" s="291" t="str">
        <f t="shared" si="26"/>
        <v/>
      </c>
      <c r="F495" s="261" t="str">
        <f t="shared" si="24"/>
        <v>是</v>
      </c>
      <c r="G495" s="141" t="str">
        <f t="shared" si="25"/>
        <v>项</v>
      </c>
    </row>
    <row r="496" ht="36" customHeight="1" spans="1:7">
      <c r="A496" s="423" t="s">
        <v>941</v>
      </c>
      <c r="B496" s="288" t="s">
        <v>942</v>
      </c>
      <c r="C496" s="290">
        <v>100</v>
      </c>
      <c r="D496" s="290">
        <v>464</v>
      </c>
      <c r="E496" s="291">
        <f t="shared" si="26"/>
        <v>3.64</v>
      </c>
      <c r="F496" s="261" t="str">
        <f t="shared" si="24"/>
        <v>是</v>
      </c>
      <c r="G496" s="141" t="str">
        <f t="shared" si="25"/>
        <v>项</v>
      </c>
    </row>
    <row r="497" ht="36" customHeight="1" spans="1:7">
      <c r="A497" s="422" t="s">
        <v>943</v>
      </c>
      <c r="B497" s="284" t="s">
        <v>944</v>
      </c>
      <c r="C497" s="293">
        <v>65</v>
      </c>
      <c r="D497" s="293">
        <f>SUM(D498:D504)</f>
        <v>74</v>
      </c>
      <c r="E497" s="291">
        <f t="shared" si="26"/>
        <v>0.138</v>
      </c>
      <c r="F497" s="261" t="str">
        <f t="shared" si="24"/>
        <v>是</v>
      </c>
      <c r="G497" s="141" t="str">
        <f t="shared" si="25"/>
        <v>款</v>
      </c>
    </row>
    <row r="498" ht="36" customHeight="1" spans="1:7">
      <c r="A498" s="423" t="s">
        <v>945</v>
      </c>
      <c r="B498" s="288" t="s">
        <v>140</v>
      </c>
      <c r="C498" s="290">
        <v>0</v>
      </c>
      <c r="D498" s="290">
        <v>0</v>
      </c>
      <c r="E498" s="291" t="str">
        <f t="shared" si="26"/>
        <v/>
      </c>
      <c r="F498" s="261" t="str">
        <f t="shared" si="24"/>
        <v>否</v>
      </c>
      <c r="G498" s="141" t="str">
        <f t="shared" si="25"/>
        <v>项</v>
      </c>
    </row>
    <row r="499" ht="36" customHeight="1" spans="1:7">
      <c r="A499" s="423" t="s">
        <v>946</v>
      </c>
      <c r="B499" s="288" t="s">
        <v>142</v>
      </c>
      <c r="C499" s="290">
        <v>0</v>
      </c>
      <c r="D499" s="290">
        <v>0</v>
      </c>
      <c r="E499" s="291" t="str">
        <f t="shared" si="26"/>
        <v/>
      </c>
      <c r="F499" s="261" t="str">
        <f t="shared" si="24"/>
        <v>否</v>
      </c>
      <c r="G499" s="141" t="str">
        <f t="shared" si="25"/>
        <v>项</v>
      </c>
    </row>
    <row r="500" ht="36" customHeight="1" spans="1:7">
      <c r="A500" s="423" t="s">
        <v>947</v>
      </c>
      <c r="B500" s="288" t="s">
        <v>144</v>
      </c>
      <c r="C500" s="290">
        <v>0</v>
      </c>
      <c r="D500" s="290">
        <v>0</v>
      </c>
      <c r="E500" s="291" t="str">
        <f t="shared" si="26"/>
        <v/>
      </c>
      <c r="F500" s="261" t="str">
        <f t="shared" si="24"/>
        <v>否</v>
      </c>
      <c r="G500" s="141" t="str">
        <f t="shared" si="25"/>
        <v>项</v>
      </c>
    </row>
    <row r="501" ht="36" customHeight="1" spans="1:7">
      <c r="A501" s="423" t="s">
        <v>948</v>
      </c>
      <c r="B501" s="288" t="s">
        <v>949</v>
      </c>
      <c r="C501" s="290"/>
      <c r="D501" s="290">
        <v>20</v>
      </c>
      <c r="E501" s="291" t="str">
        <f t="shared" si="26"/>
        <v/>
      </c>
      <c r="F501" s="261" t="str">
        <f t="shared" si="24"/>
        <v>是</v>
      </c>
      <c r="G501" s="141" t="str">
        <f t="shared" si="25"/>
        <v>项</v>
      </c>
    </row>
    <row r="502" ht="36" customHeight="1" spans="1:7">
      <c r="A502" s="423" t="s">
        <v>950</v>
      </c>
      <c r="B502" s="288" t="s">
        <v>951</v>
      </c>
      <c r="C502" s="290"/>
      <c r="D502" s="290"/>
      <c r="E502" s="291" t="str">
        <f t="shared" si="26"/>
        <v/>
      </c>
      <c r="F502" s="261" t="str">
        <f t="shared" si="24"/>
        <v>否</v>
      </c>
      <c r="G502" s="141" t="str">
        <f t="shared" si="25"/>
        <v>项</v>
      </c>
    </row>
    <row r="503" ht="36" customHeight="1" spans="1:7">
      <c r="A503" s="423" t="s">
        <v>952</v>
      </c>
      <c r="B503" s="288" t="s">
        <v>953</v>
      </c>
      <c r="C503" s="290">
        <v>0</v>
      </c>
      <c r="D503" s="290">
        <v>0</v>
      </c>
      <c r="E503" s="291" t="str">
        <f t="shared" si="26"/>
        <v/>
      </c>
      <c r="F503" s="261" t="str">
        <f t="shared" si="24"/>
        <v>否</v>
      </c>
      <c r="G503" s="141" t="str">
        <f t="shared" si="25"/>
        <v>项</v>
      </c>
    </row>
    <row r="504" ht="36" customHeight="1" spans="1:7">
      <c r="A504" s="423" t="s">
        <v>954</v>
      </c>
      <c r="B504" s="288" t="s">
        <v>955</v>
      </c>
      <c r="C504" s="290">
        <v>65</v>
      </c>
      <c r="D504" s="290">
        <v>54</v>
      </c>
      <c r="E504" s="291">
        <f t="shared" si="26"/>
        <v>-0.169</v>
      </c>
      <c r="F504" s="261" t="str">
        <f t="shared" si="24"/>
        <v>是</v>
      </c>
      <c r="G504" s="141" t="str">
        <f t="shared" si="25"/>
        <v>项</v>
      </c>
    </row>
    <row r="505" ht="36" customHeight="1" spans="1:7">
      <c r="A505" s="422" t="s">
        <v>956</v>
      </c>
      <c r="B505" s="284" t="s">
        <v>957</v>
      </c>
      <c r="C505" s="293">
        <v>112</v>
      </c>
      <c r="D505" s="293">
        <f>SUM(D506:D515)</f>
        <v>82</v>
      </c>
      <c r="E505" s="291">
        <f t="shared" si="26"/>
        <v>-0.268</v>
      </c>
      <c r="F505" s="261" t="str">
        <f t="shared" si="24"/>
        <v>是</v>
      </c>
      <c r="G505" s="141" t="str">
        <f t="shared" si="25"/>
        <v>款</v>
      </c>
    </row>
    <row r="506" ht="36" customHeight="1" spans="1:7">
      <c r="A506" s="423" t="s">
        <v>958</v>
      </c>
      <c r="B506" s="288" t="s">
        <v>140</v>
      </c>
      <c r="C506" s="290"/>
      <c r="D506" s="290"/>
      <c r="E506" s="291" t="str">
        <f t="shared" si="26"/>
        <v/>
      </c>
      <c r="F506" s="261" t="str">
        <f t="shared" si="24"/>
        <v>否</v>
      </c>
      <c r="G506" s="141" t="str">
        <f t="shared" si="25"/>
        <v>项</v>
      </c>
    </row>
    <row r="507" ht="36" customHeight="1" spans="1:7">
      <c r="A507" s="423" t="s">
        <v>959</v>
      </c>
      <c r="B507" s="288" t="s">
        <v>142</v>
      </c>
      <c r="C507" s="290">
        <v>0</v>
      </c>
      <c r="D507" s="290">
        <v>0</v>
      </c>
      <c r="E507" s="291" t="str">
        <f t="shared" si="26"/>
        <v/>
      </c>
      <c r="F507" s="261" t="str">
        <f t="shared" si="24"/>
        <v>否</v>
      </c>
      <c r="G507" s="141" t="str">
        <f t="shared" si="25"/>
        <v>项</v>
      </c>
    </row>
    <row r="508" ht="36" customHeight="1" spans="1:7">
      <c r="A508" s="423" t="s">
        <v>960</v>
      </c>
      <c r="B508" s="288" t="s">
        <v>144</v>
      </c>
      <c r="C508" s="290"/>
      <c r="D508" s="290"/>
      <c r="E508" s="291" t="str">
        <f t="shared" si="26"/>
        <v/>
      </c>
      <c r="F508" s="261" t="str">
        <f t="shared" si="24"/>
        <v>否</v>
      </c>
      <c r="G508" s="141" t="str">
        <f t="shared" si="25"/>
        <v>项</v>
      </c>
    </row>
    <row r="509" ht="36" customHeight="1" spans="1:7">
      <c r="A509" s="423" t="s">
        <v>961</v>
      </c>
      <c r="B509" s="288" t="s">
        <v>962</v>
      </c>
      <c r="C509" s="290"/>
      <c r="D509" s="290"/>
      <c r="E509" s="291" t="str">
        <f t="shared" si="26"/>
        <v/>
      </c>
      <c r="F509" s="261" t="str">
        <f t="shared" si="24"/>
        <v>否</v>
      </c>
      <c r="G509" s="141" t="str">
        <f t="shared" si="25"/>
        <v>项</v>
      </c>
    </row>
    <row r="510" ht="36" customHeight="1" spans="1:7">
      <c r="A510" s="423" t="s">
        <v>963</v>
      </c>
      <c r="B510" s="288" t="s">
        <v>964</v>
      </c>
      <c r="C510" s="290">
        <v>0</v>
      </c>
      <c r="D510" s="290">
        <v>0</v>
      </c>
      <c r="E510" s="291" t="str">
        <f t="shared" si="26"/>
        <v/>
      </c>
      <c r="F510" s="261" t="str">
        <f t="shared" si="24"/>
        <v>否</v>
      </c>
      <c r="G510" s="141" t="str">
        <f t="shared" si="25"/>
        <v>项</v>
      </c>
    </row>
    <row r="511" ht="36" customHeight="1" spans="1:7">
      <c r="A511" s="423" t="s">
        <v>965</v>
      </c>
      <c r="B511" s="288" t="s">
        <v>966</v>
      </c>
      <c r="C511" s="290"/>
      <c r="D511" s="290"/>
      <c r="E511" s="291" t="str">
        <f t="shared" si="26"/>
        <v/>
      </c>
      <c r="F511" s="261" t="str">
        <f t="shared" si="24"/>
        <v>否</v>
      </c>
      <c r="G511" s="141" t="str">
        <f t="shared" si="25"/>
        <v>项</v>
      </c>
    </row>
    <row r="512" ht="36" customHeight="1" spans="1:7">
      <c r="A512" s="423" t="s">
        <v>967</v>
      </c>
      <c r="B512" s="288" t="s">
        <v>968</v>
      </c>
      <c r="C512" s="290">
        <v>60</v>
      </c>
      <c r="D512" s="290">
        <v>35</v>
      </c>
      <c r="E512" s="291">
        <f t="shared" si="26"/>
        <v>-0.417</v>
      </c>
      <c r="F512" s="261" t="str">
        <f t="shared" si="24"/>
        <v>是</v>
      </c>
      <c r="G512" s="141" t="str">
        <f t="shared" si="25"/>
        <v>项</v>
      </c>
    </row>
    <row r="513" ht="36" customHeight="1" spans="1:7">
      <c r="A513" s="423" t="s">
        <v>969</v>
      </c>
      <c r="B513" s="288" t="s">
        <v>970</v>
      </c>
      <c r="C513" s="290"/>
      <c r="D513" s="290"/>
      <c r="E513" s="291" t="str">
        <f t="shared" si="26"/>
        <v/>
      </c>
      <c r="F513" s="261" t="str">
        <f t="shared" si="24"/>
        <v>否</v>
      </c>
      <c r="G513" s="141" t="str">
        <f t="shared" si="25"/>
        <v>项</v>
      </c>
    </row>
    <row r="514" ht="36" customHeight="1" spans="1:7">
      <c r="A514" s="423" t="s">
        <v>971</v>
      </c>
      <c r="B514" s="288" t="s">
        <v>972</v>
      </c>
      <c r="C514" s="290"/>
      <c r="D514" s="290"/>
      <c r="E514" s="291" t="str">
        <f t="shared" si="26"/>
        <v/>
      </c>
      <c r="F514" s="261" t="str">
        <f t="shared" si="24"/>
        <v>否</v>
      </c>
      <c r="G514" s="141" t="str">
        <f t="shared" si="25"/>
        <v>项</v>
      </c>
    </row>
    <row r="515" ht="36" customHeight="1" spans="1:7">
      <c r="A515" s="423" t="s">
        <v>973</v>
      </c>
      <c r="B515" s="288" t="s">
        <v>974</v>
      </c>
      <c r="C515" s="290">
        <v>52</v>
      </c>
      <c r="D515" s="290">
        <v>47</v>
      </c>
      <c r="E515" s="291">
        <f t="shared" si="26"/>
        <v>-0.096</v>
      </c>
      <c r="F515" s="261" t="str">
        <f t="shared" si="24"/>
        <v>是</v>
      </c>
      <c r="G515" s="141" t="str">
        <f t="shared" si="25"/>
        <v>项</v>
      </c>
    </row>
    <row r="516" ht="36" customHeight="1" spans="1:7">
      <c r="A516" s="422" t="s">
        <v>975</v>
      </c>
      <c r="B516" s="284" t="s">
        <v>976</v>
      </c>
      <c r="C516" s="293"/>
      <c r="D516" s="293"/>
      <c r="E516" s="291" t="str">
        <f t="shared" si="26"/>
        <v/>
      </c>
      <c r="F516" s="261" t="str">
        <f t="shared" ref="F516:F579" si="27">IF(LEN(A516)=3,"是",IF(B516&lt;&gt;"",IF(SUM(C516:D516)&lt;&gt;0,"是","否"),"是"))</f>
        <v>否</v>
      </c>
      <c r="G516" s="141" t="str">
        <f t="shared" ref="G516:G579" si="28">IF(LEN(A516)=3,"类",IF(LEN(A516)=5,"款","项"))</f>
        <v>款</v>
      </c>
    </row>
    <row r="517" ht="36" customHeight="1" spans="1:7">
      <c r="A517" s="423" t="s">
        <v>977</v>
      </c>
      <c r="B517" s="288" t="s">
        <v>140</v>
      </c>
      <c r="C517" s="290">
        <v>0</v>
      </c>
      <c r="D517" s="290">
        <v>0</v>
      </c>
      <c r="E517" s="291" t="str">
        <f t="shared" si="26"/>
        <v/>
      </c>
      <c r="F517" s="261" t="str">
        <f t="shared" si="27"/>
        <v>否</v>
      </c>
      <c r="G517" s="141" t="str">
        <f t="shared" si="28"/>
        <v>项</v>
      </c>
    </row>
    <row r="518" ht="36" customHeight="1" spans="1:7">
      <c r="A518" s="423" t="s">
        <v>978</v>
      </c>
      <c r="B518" s="288" t="s">
        <v>142</v>
      </c>
      <c r="C518" s="290">
        <v>0</v>
      </c>
      <c r="D518" s="290">
        <v>0</v>
      </c>
      <c r="E518" s="291" t="str">
        <f t="shared" si="26"/>
        <v/>
      </c>
      <c r="F518" s="261" t="str">
        <f t="shared" si="27"/>
        <v>否</v>
      </c>
      <c r="G518" s="141" t="str">
        <f t="shared" si="28"/>
        <v>项</v>
      </c>
    </row>
    <row r="519" ht="36" customHeight="1" spans="1:7">
      <c r="A519" s="423" t="s">
        <v>979</v>
      </c>
      <c r="B519" s="288" t="s">
        <v>144</v>
      </c>
      <c r="C519" s="290">
        <v>0</v>
      </c>
      <c r="D519" s="290">
        <v>0</v>
      </c>
      <c r="E519" s="291" t="str">
        <f t="shared" si="26"/>
        <v/>
      </c>
      <c r="F519" s="261" t="str">
        <f t="shared" si="27"/>
        <v>否</v>
      </c>
      <c r="G519" s="141" t="str">
        <f t="shared" si="28"/>
        <v>项</v>
      </c>
    </row>
    <row r="520" ht="36" customHeight="1" spans="1:7">
      <c r="A520" s="423" t="s">
        <v>980</v>
      </c>
      <c r="B520" s="288" t="s">
        <v>981</v>
      </c>
      <c r="C520" s="290">
        <v>0</v>
      </c>
      <c r="D520" s="290">
        <v>0</v>
      </c>
      <c r="E520" s="291" t="str">
        <f t="shared" si="26"/>
        <v/>
      </c>
      <c r="F520" s="261" t="str">
        <f t="shared" si="27"/>
        <v>否</v>
      </c>
      <c r="G520" s="141" t="str">
        <f t="shared" si="28"/>
        <v>项</v>
      </c>
    </row>
    <row r="521" ht="36" customHeight="1" spans="1:7">
      <c r="A521" s="423" t="s">
        <v>982</v>
      </c>
      <c r="B521" s="288" t="s">
        <v>983</v>
      </c>
      <c r="C521" s="290"/>
      <c r="D521" s="290"/>
      <c r="E521" s="291" t="str">
        <f t="shared" si="26"/>
        <v/>
      </c>
      <c r="F521" s="261" t="str">
        <f t="shared" si="27"/>
        <v>否</v>
      </c>
      <c r="G521" s="141" t="str">
        <f t="shared" si="28"/>
        <v>项</v>
      </c>
    </row>
    <row r="522" ht="36" customHeight="1" spans="1:7">
      <c r="A522" s="423" t="s">
        <v>984</v>
      </c>
      <c r="B522" s="288" t="s">
        <v>985</v>
      </c>
      <c r="C522" s="290">
        <v>0</v>
      </c>
      <c r="D522" s="290">
        <v>0</v>
      </c>
      <c r="E522" s="291" t="str">
        <f t="shared" si="26"/>
        <v/>
      </c>
      <c r="F522" s="261" t="str">
        <f t="shared" si="27"/>
        <v>否</v>
      </c>
      <c r="G522" s="141" t="str">
        <f t="shared" si="28"/>
        <v>项</v>
      </c>
    </row>
    <row r="523" ht="36" customHeight="1" spans="1:7">
      <c r="A523" s="423" t="s">
        <v>986</v>
      </c>
      <c r="B523" s="288" t="s">
        <v>987</v>
      </c>
      <c r="C523" s="290"/>
      <c r="D523" s="290"/>
      <c r="E523" s="291" t="str">
        <f t="shared" si="26"/>
        <v/>
      </c>
      <c r="F523" s="261" t="str">
        <f t="shared" si="27"/>
        <v>否</v>
      </c>
      <c r="G523" s="141" t="str">
        <f t="shared" si="28"/>
        <v>项</v>
      </c>
    </row>
    <row r="524" ht="36" customHeight="1" spans="1:7">
      <c r="A524" s="423" t="s">
        <v>988</v>
      </c>
      <c r="B524" s="288" t="s">
        <v>989</v>
      </c>
      <c r="C524" s="290">
        <v>0</v>
      </c>
      <c r="D524" s="290">
        <v>0</v>
      </c>
      <c r="E524" s="291" t="str">
        <f t="shared" si="26"/>
        <v/>
      </c>
      <c r="F524" s="261" t="str">
        <f t="shared" si="27"/>
        <v>否</v>
      </c>
      <c r="G524" s="141" t="str">
        <f t="shared" si="28"/>
        <v>项</v>
      </c>
    </row>
    <row r="525" ht="36" customHeight="1" spans="1:7">
      <c r="A525" s="422" t="s">
        <v>990</v>
      </c>
      <c r="B525" s="284" t="s">
        <v>991</v>
      </c>
      <c r="C525" s="293">
        <v>787</v>
      </c>
      <c r="D525" s="293">
        <f>SUM(D526:D534)</f>
        <v>758</v>
      </c>
      <c r="E525" s="291">
        <f t="shared" si="26"/>
        <v>-0.037</v>
      </c>
      <c r="F525" s="261" t="str">
        <f t="shared" si="27"/>
        <v>是</v>
      </c>
      <c r="G525" s="141" t="str">
        <f t="shared" si="28"/>
        <v>款</v>
      </c>
    </row>
    <row r="526" ht="36" customHeight="1" spans="1:7">
      <c r="A526" s="423" t="s">
        <v>992</v>
      </c>
      <c r="B526" s="288" t="s">
        <v>140</v>
      </c>
      <c r="C526" s="290"/>
      <c r="D526" s="290"/>
      <c r="E526" s="291" t="str">
        <f t="shared" ref="E526:E589" si="29">IF(C526&gt;0,D526/C526-1,IF(C526&lt;0,-(D526/C526-1),""))</f>
        <v/>
      </c>
      <c r="F526" s="261" t="str">
        <f t="shared" si="27"/>
        <v>否</v>
      </c>
      <c r="G526" s="141" t="str">
        <f t="shared" si="28"/>
        <v>项</v>
      </c>
    </row>
    <row r="527" ht="36" customHeight="1" spans="1:7">
      <c r="A527" s="423" t="s">
        <v>993</v>
      </c>
      <c r="B527" s="288" t="s">
        <v>142</v>
      </c>
      <c r="C527" s="290">
        <v>0</v>
      </c>
      <c r="D527" s="290">
        <v>0</v>
      </c>
      <c r="E527" s="291" t="str">
        <f t="shared" si="29"/>
        <v/>
      </c>
      <c r="F527" s="261" t="str">
        <f t="shared" si="27"/>
        <v>否</v>
      </c>
      <c r="G527" s="141" t="str">
        <f t="shared" si="28"/>
        <v>项</v>
      </c>
    </row>
    <row r="528" ht="36" customHeight="1" spans="1:7">
      <c r="A528" s="423" t="s">
        <v>994</v>
      </c>
      <c r="B528" s="288" t="s">
        <v>144</v>
      </c>
      <c r="C528" s="290"/>
      <c r="D528" s="290"/>
      <c r="E528" s="291" t="str">
        <f t="shared" si="29"/>
        <v/>
      </c>
      <c r="F528" s="261" t="str">
        <f t="shared" si="27"/>
        <v>否</v>
      </c>
      <c r="G528" s="141" t="str">
        <f t="shared" si="28"/>
        <v>项</v>
      </c>
    </row>
    <row r="529" ht="36" customHeight="1" spans="1:7">
      <c r="A529" s="423" t="s">
        <v>995</v>
      </c>
      <c r="B529" s="288" t="s">
        <v>996</v>
      </c>
      <c r="C529" s="290"/>
      <c r="D529" s="290"/>
      <c r="E529" s="291" t="str">
        <f t="shared" si="29"/>
        <v/>
      </c>
      <c r="F529" s="261" t="str">
        <f t="shared" si="27"/>
        <v>否</v>
      </c>
      <c r="G529" s="141" t="str">
        <f t="shared" si="28"/>
        <v>项</v>
      </c>
    </row>
    <row r="530" ht="36" customHeight="1" spans="1:7">
      <c r="A530" s="423" t="s">
        <v>997</v>
      </c>
      <c r="B530" s="288" t="s">
        <v>998</v>
      </c>
      <c r="C530" s="290"/>
      <c r="D530" s="290"/>
      <c r="E530" s="291" t="str">
        <f t="shared" si="29"/>
        <v/>
      </c>
      <c r="F530" s="261" t="str">
        <f t="shared" si="27"/>
        <v>否</v>
      </c>
      <c r="G530" s="141" t="str">
        <f t="shared" si="28"/>
        <v>项</v>
      </c>
    </row>
    <row r="531" ht="36" customHeight="1" spans="1:7">
      <c r="A531" s="423" t="s">
        <v>999</v>
      </c>
      <c r="B531" s="288" t="s">
        <v>1000</v>
      </c>
      <c r="C531" s="290"/>
      <c r="D531" s="290"/>
      <c r="E531" s="291" t="str">
        <f t="shared" si="29"/>
        <v/>
      </c>
      <c r="F531" s="261" t="str">
        <f t="shared" si="27"/>
        <v>否</v>
      </c>
      <c r="G531" s="141" t="str">
        <f t="shared" si="28"/>
        <v>项</v>
      </c>
    </row>
    <row r="532" ht="36" customHeight="1" spans="1:7">
      <c r="A532" s="434" t="s">
        <v>1001</v>
      </c>
      <c r="B532" s="288" t="s">
        <v>1002</v>
      </c>
      <c r="C532" s="290"/>
      <c r="D532" s="290"/>
      <c r="E532" s="291" t="str">
        <f t="shared" si="29"/>
        <v/>
      </c>
      <c r="F532" s="261" t="str">
        <f t="shared" si="27"/>
        <v>否</v>
      </c>
      <c r="G532" s="141" t="str">
        <f t="shared" si="28"/>
        <v>项</v>
      </c>
    </row>
    <row r="533" ht="36" customHeight="1" spans="1:7">
      <c r="A533" s="434" t="s">
        <v>1003</v>
      </c>
      <c r="B533" s="288" t="s">
        <v>1004</v>
      </c>
      <c r="C533" s="290">
        <v>787</v>
      </c>
      <c r="D533" s="290">
        <v>758</v>
      </c>
      <c r="E533" s="291">
        <f t="shared" si="29"/>
        <v>-0.037</v>
      </c>
      <c r="F533" s="261" t="str">
        <f t="shared" si="27"/>
        <v>是</v>
      </c>
      <c r="G533" s="141" t="str">
        <f t="shared" si="28"/>
        <v>项</v>
      </c>
    </row>
    <row r="534" ht="36" customHeight="1" spans="1:7">
      <c r="A534" s="423" t="s">
        <v>1005</v>
      </c>
      <c r="B534" s="288" t="s">
        <v>1006</v>
      </c>
      <c r="C534" s="290"/>
      <c r="D534" s="290"/>
      <c r="E534" s="291" t="str">
        <f t="shared" si="29"/>
        <v/>
      </c>
      <c r="F534" s="261" t="str">
        <f t="shared" si="27"/>
        <v>否</v>
      </c>
      <c r="G534" s="141" t="str">
        <f t="shared" si="28"/>
        <v>项</v>
      </c>
    </row>
    <row r="535" ht="36" customHeight="1" spans="1:7">
      <c r="A535" s="422" t="s">
        <v>1007</v>
      </c>
      <c r="B535" s="284" t="s">
        <v>1008</v>
      </c>
      <c r="C535" s="293">
        <v>196</v>
      </c>
      <c r="D535" s="293">
        <f>SUM(D536:D538)</f>
        <v>58</v>
      </c>
      <c r="E535" s="291">
        <f t="shared" si="29"/>
        <v>-0.704</v>
      </c>
      <c r="F535" s="261" t="str">
        <f t="shared" si="27"/>
        <v>是</v>
      </c>
      <c r="G535" s="141" t="str">
        <f t="shared" si="28"/>
        <v>款</v>
      </c>
    </row>
    <row r="536" ht="36" customHeight="1" spans="1:7">
      <c r="A536" s="423" t="s">
        <v>1009</v>
      </c>
      <c r="B536" s="288" t="s">
        <v>1010</v>
      </c>
      <c r="C536" s="290"/>
      <c r="D536" s="290"/>
      <c r="E536" s="291" t="str">
        <f t="shared" si="29"/>
        <v/>
      </c>
      <c r="F536" s="261" t="str">
        <f t="shared" si="27"/>
        <v>否</v>
      </c>
      <c r="G536" s="141" t="str">
        <f t="shared" si="28"/>
        <v>项</v>
      </c>
    </row>
    <row r="537" ht="36" customHeight="1" spans="1:7">
      <c r="A537" s="423" t="s">
        <v>1011</v>
      </c>
      <c r="B537" s="288" t="s">
        <v>1012</v>
      </c>
      <c r="C537" s="290"/>
      <c r="D537" s="290"/>
      <c r="E537" s="291" t="str">
        <f t="shared" si="29"/>
        <v/>
      </c>
      <c r="F537" s="261" t="str">
        <f t="shared" si="27"/>
        <v>否</v>
      </c>
      <c r="G537" s="141" t="str">
        <f t="shared" si="28"/>
        <v>项</v>
      </c>
    </row>
    <row r="538" ht="36" customHeight="1" spans="1:7">
      <c r="A538" s="423" t="s">
        <v>1013</v>
      </c>
      <c r="B538" s="288" t="s">
        <v>1014</v>
      </c>
      <c r="C538" s="290">
        <v>196</v>
      </c>
      <c r="D538" s="290">
        <v>58</v>
      </c>
      <c r="E538" s="291">
        <f t="shared" si="29"/>
        <v>-0.704</v>
      </c>
      <c r="F538" s="261" t="str">
        <f t="shared" si="27"/>
        <v>是</v>
      </c>
      <c r="G538" s="141" t="str">
        <f t="shared" si="28"/>
        <v>项</v>
      </c>
    </row>
    <row r="539" ht="36" customHeight="1" spans="1:7">
      <c r="A539" s="426" t="s">
        <v>1015</v>
      </c>
      <c r="B539" s="427" t="s">
        <v>520</v>
      </c>
      <c r="C539" s="428"/>
      <c r="D539" s="428"/>
      <c r="E539" s="291" t="str">
        <f t="shared" si="29"/>
        <v/>
      </c>
      <c r="F539" s="261" t="str">
        <f t="shared" si="27"/>
        <v>否</v>
      </c>
      <c r="G539" s="141" t="str">
        <f t="shared" si="28"/>
        <v>项</v>
      </c>
    </row>
    <row r="540" ht="36" customHeight="1" spans="1:7">
      <c r="A540" s="422" t="s">
        <v>84</v>
      </c>
      <c r="B540" s="284" t="s">
        <v>85</v>
      </c>
      <c r="C540" s="293">
        <v>94126</v>
      </c>
      <c r="D540" s="293">
        <f>SUM(D541,D560,D568,D570,D579,D583,D593,D602,D609,D617,D626,D631,D634,D637,D640,D643,D646,D650,D655,D663,D666,D668,D669)</f>
        <v>97805</v>
      </c>
      <c r="E540" s="291">
        <f t="shared" si="29"/>
        <v>0.039</v>
      </c>
      <c r="F540" s="261" t="str">
        <f t="shared" si="27"/>
        <v>是</v>
      </c>
      <c r="G540" s="141" t="str">
        <f t="shared" si="28"/>
        <v>类</v>
      </c>
    </row>
    <row r="541" ht="36" customHeight="1" spans="1:7">
      <c r="A541" s="422" t="s">
        <v>1016</v>
      </c>
      <c r="B541" s="284" t="s">
        <v>1017</v>
      </c>
      <c r="C541" s="293">
        <v>3054</v>
      </c>
      <c r="D541" s="293">
        <f>SUM(D542:D559)</f>
        <v>3162</v>
      </c>
      <c r="E541" s="291">
        <f t="shared" si="29"/>
        <v>0.035</v>
      </c>
      <c r="F541" s="261" t="str">
        <f t="shared" si="27"/>
        <v>是</v>
      </c>
      <c r="G541" s="141" t="str">
        <f t="shared" si="28"/>
        <v>款</v>
      </c>
    </row>
    <row r="542" ht="36" customHeight="1" spans="1:7">
      <c r="A542" s="423" t="s">
        <v>1018</v>
      </c>
      <c r="B542" s="288" t="s">
        <v>140</v>
      </c>
      <c r="C542" s="290">
        <v>2766</v>
      </c>
      <c r="D542" s="290">
        <v>2799</v>
      </c>
      <c r="E542" s="291">
        <f t="shared" si="29"/>
        <v>0.012</v>
      </c>
      <c r="F542" s="261" t="str">
        <f t="shared" si="27"/>
        <v>是</v>
      </c>
      <c r="G542" s="141" t="str">
        <f t="shared" si="28"/>
        <v>项</v>
      </c>
    </row>
    <row r="543" ht="36" customHeight="1" spans="1:7">
      <c r="A543" s="423" t="s">
        <v>1019</v>
      </c>
      <c r="B543" s="288" t="s">
        <v>142</v>
      </c>
      <c r="C543" s="290"/>
      <c r="D543" s="290">
        <v>2</v>
      </c>
      <c r="E543" s="291" t="str">
        <f t="shared" si="29"/>
        <v/>
      </c>
      <c r="F543" s="261" t="str">
        <f t="shared" si="27"/>
        <v>是</v>
      </c>
      <c r="G543" s="141" t="str">
        <f t="shared" si="28"/>
        <v>项</v>
      </c>
    </row>
    <row r="544" ht="36" customHeight="1" spans="1:7">
      <c r="A544" s="423" t="s">
        <v>1020</v>
      </c>
      <c r="B544" s="288" t="s">
        <v>144</v>
      </c>
      <c r="C544" s="290"/>
      <c r="D544" s="290"/>
      <c r="E544" s="291" t="str">
        <f t="shared" si="29"/>
        <v/>
      </c>
      <c r="F544" s="261" t="str">
        <f t="shared" si="27"/>
        <v>否</v>
      </c>
      <c r="G544" s="141" t="str">
        <f t="shared" si="28"/>
        <v>项</v>
      </c>
    </row>
    <row r="545" ht="36" customHeight="1" spans="1:7">
      <c r="A545" s="423" t="s">
        <v>1021</v>
      </c>
      <c r="B545" s="288" t="s">
        <v>1022</v>
      </c>
      <c r="C545" s="290">
        <v>0</v>
      </c>
      <c r="D545" s="290">
        <v>0</v>
      </c>
      <c r="E545" s="291" t="str">
        <f t="shared" si="29"/>
        <v/>
      </c>
      <c r="F545" s="261" t="str">
        <f t="shared" si="27"/>
        <v>否</v>
      </c>
      <c r="G545" s="141" t="str">
        <f t="shared" si="28"/>
        <v>项</v>
      </c>
    </row>
    <row r="546" ht="36" customHeight="1" spans="1:7">
      <c r="A546" s="423" t="s">
        <v>1023</v>
      </c>
      <c r="B546" s="288" t="s">
        <v>1024</v>
      </c>
      <c r="C546" s="290">
        <v>0</v>
      </c>
      <c r="D546" s="290">
        <v>0</v>
      </c>
      <c r="E546" s="291" t="str">
        <f t="shared" si="29"/>
        <v/>
      </c>
      <c r="F546" s="261" t="str">
        <f t="shared" si="27"/>
        <v>否</v>
      </c>
      <c r="G546" s="141" t="str">
        <f t="shared" si="28"/>
        <v>项</v>
      </c>
    </row>
    <row r="547" ht="36" customHeight="1" spans="1:7">
      <c r="A547" s="423" t="s">
        <v>1025</v>
      </c>
      <c r="B547" s="288" t="s">
        <v>1026</v>
      </c>
      <c r="C547" s="290">
        <v>0</v>
      </c>
      <c r="D547" s="290">
        <v>41</v>
      </c>
      <c r="E547" s="291" t="str">
        <f t="shared" si="29"/>
        <v/>
      </c>
      <c r="F547" s="261" t="str">
        <f t="shared" si="27"/>
        <v>是</v>
      </c>
      <c r="G547" s="141" t="str">
        <f t="shared" si="28"/>
        <v>项</v>
      </c>
    </row>
    <row r="548" ht="36" customHeight="1" spans="1:7">
      <c r="A548" s="423" t="s">
        <v>1027</v>
      </c>
      <c r="B548" s="288" t="s">
        <v>1028</v>
      </c>
      <c r="C548" s="290"/>
      <c r="D548" s="290"/>
      <c r="E548" s="291" t="str">
        <f t="shared" si="29"/>
        <v/>
      </c>
      <c r="F548" s="261" t="str">
        <f t="shared" si="27"/>
        <v>否</v>
      </c>
      <c r="G548" s="141" t="str">
        <f t="shared" si="28"/>
        <v>项</v>
      </c>
    </row>
    <row r="549" ht="36" customHeight="1" spans="1:7">
      <c r="A549" s="423" t="s">
        <v>1029</v>
      </c>
      <c r="B549" s="288" t="s">
        <v>241</v>
      </c>
      <c r="C549" s="290"/>
      <c r="D549" s="290"/>
      <c r="E549" s="291" t="str">
        <f t="shared" si="29"/>
        <v/>
      </c>
      <c r="F549" s="261" t="str">
        <f t="shared" si="27"/>
        <v>否</v>
      </c>
      <c r="G549" s="141" t="str">
        <f t="shared" si="28"/>
        <v>项</v>
      </c>
    </row>
    <row r="550" ht="36" customHeight="1" spans="1:7">
      <c r="A550" s="423" t="s">
        <v>1030</v>
      </c>
      <c r="B550" s="288" t="s">
        <v>1031</v>
      </c>
      <c r="C550" s="290">
        <v>262</v>
      </c>
      <c r="D550" s="290">
        <v>243</v>
      </c>
      <c r="E550" s="291">
        <f t="shared" si="29"/>
        <v>-0.073</v>
      </c>
      <c r="F550" s="261" t="str">
        <f t="shared" si="27"/>
        <v>是</v>
      </c>
      <c r="G550" s="141" t="str">
        <f t="shared" si="28"/>
        <v>项</v>
      </c>
    </row>
    <row r="551" ht="36" customHeight="1" spans="1:7">
      <c r="A551" s="423" t="s">
        <v>1032</v>
      </c>
      <c r="B551" s="288" t="s">
        <v>1033</v>
      </c>
      <c r="C551" s="290"/>
      <c r="D551" s="290"/>
      <c r="E551" s="291" t="str">
        <f t="shared" si="29"/>
        <v/>
      </c>
      <c r="F551" s="261" t="str">
        <f t="shared" si="27"/>
        <v>否</v>
      </c>
      <c r="G551" s="141" t="str">
        <f t="shared" si="28"/>
        <v>项</v>
      </c>
    </row>
    <row r="552" ht="36" customHeight="1" spans="1:7">
      <c r="A552" s="423" t="s">
        <v>1034</v>
      </c>
      <c r="B552" s="288" t="s">
        <v>1035</v>
      </c>
      <c r="C552" s="290"/>
      <c r="D552" s="290"/>
      <c r="E552" s="291" t="str">
        <f t="shared" si="29"/>
        <v/>
      </c>
      <c r="F552" s="261" t="str">
        <f t="shared" si="27"/>
        <v>否</v>
      </c>
      <c r="G552" s="141" t="str">
        <f t="shared" si="28"/>
        <v>项</v>
      </c>
    </row>
    <row r="553" ht="36" customHeight="1" spans="1:7">
      <c r="A553" s="423" t="s">
        <v>1036</v>
      </c>
      <c r="B553" s="288" t="s">
        <v>1037</v>
      </c>
      <c r="C553" s="290">
        <v>0</v>
      </c>
      <c r="D553" s="290">
        <v>0</v>
      </c>
      <c r="E553" s="291" t="str">
        <f t="shared" si="29"/>
        <v/>
      </c>
      <c r="F553" s="261" t="str">
        <f t="shared" si="27"/>
        <v>否</v>
      </c>
      <c r="G553" s="141" t="str">
        <f t="shared" si="28"/>
        <v>项</v>
      </c>
    </row>
    <row r="554" ht="36" customHeight="1" spans="1:7">
      <c r="A554" s="425">
        <v>2080113</v>
      </c>
      <c r="B554" s="433" t="s">
        <v>307</v>
      </c>
      <c r="C554" s="290">
        <v>0</v>
      </c>
      <c r="D554" s="290">
        <v>0</v>
      </c>
      <c r="E554" s="291" t="str">
        <f t="shared" si="29"/>
        <v/>
      </c>
      <c r="F554" s="261" t="str">
        <f t="shared" si="27"/>
        <v>否</v>
      </c>
      <c r="G554" s="141" t="str">
        <f t="shared" si="28"/>
        <v>项</v>
      </c>
    </row>
    <row r="555" ht="36" customHeight="1" spans="1:7">
      <c r="A555" s="425">
        <v>2080114</v>
      </c>
      <c r="B555" s="433" t="s">
        <v>309</v>
      </c>
      <c r="C555" s="290">
        <v>0</v>
      </c>
      <c r="D555" s="290">
        <v>0</v>
      </c>
      <c r="E555" s="291" t="str">
        <f t="shared" si="29"/>
        <v/>
      </c>
      <c r="F555" s="261" t="str">
        <f t="shared" si="27"/>
        <v>否</v>
      </c>
      <c r="G555" s="141" t="str">
        <f t="shared" si="28"/>
        <v>项</v>
      </c>
    </row>
    <row r="556" ht="36" customHeight="1" spans="1:7">
      <c r="A556" s="425">
        <v>2080115</v>
      </c>
      <c r="B556" s="433" t="s">
        <v>311</v>
      </c>
      <c r="C556" s="290">
        <v>0</v>
      </c>
      <c r="D556" s="290">
        <v>0</v>
      </c>
      <c r="E556" s="291" t="str">
        <f t="shared" si="29"/>
        <v/>
      </c>
      <c r="F556" s="261" t="str">
        <f t="shared" si="27"/>
        <v>否</v>
      </c>
      <c r="G556" s="141" t="str">
        <f t="shared" si="28"/>
        <v>项</v>
      </c>
    </row>
    <row r="557" ht="36" customHeight="1" spans="1:7">
      <c r="A557" s="425">
        <v>2080116</v>
      </c>
      <c r="B557" s="433" t="s">
        <v>313</v>
      </c>
      <c r="C557" s="290"/>
      <c r="D557" s="290"/>
      <c r="E557" s="291" t="str">
        <f t="shared" si="29"/>
        <v/>
      </c>
      <c r="F557" s="261" t="str">
        <f t="shared" si="27"/>
        <v>否</v>
      </c>
      <c r="G557" s="141" t="str">
        <f t="shared" si="28"/>
        <v>项</v>
      </c>
    </row>
    <row r="558" ht="36" customHeight="1" spans="1:7">
      <c r="A558" s="425">
        <v>2080150</v>
      </c>
      <c r="B558" s="433" t="s">
        <v>158</v>
      </c>
      <c r="C558" s="290">
        <v>0</v>
      </c>
      <c r="D558" s="290">
        <v>0</v>
      </c>
      <c r="E558" s="291" t="str">
        <f t="shared" si="29"/>
        <v/>
      </c>
      <c r="F558" s="261" t="str">
        <f t="shared" si="27"/>
        <v>否</v>
      </c>
      <c r="G558" s="141" t="str">
        <f t="shared" si="28"/>
        <v>项</v>
      </c>
    </row>
    <row r="559" ht="36" customHeight="1" spans="1:7">
      <c r="A559" s="423" t="s">
        <v>1038</v>
      </c>
      <c r="B559" s="288" t="s">
        <v>1039</v>
      </c>
      <c r="C559" s="290">
        <v>26</v>
      </c>
      <c r="D559" s="290">
        <v>77</v>
      </c>
      <c r="E559" s="291">
        <f t="shared" si="29"/>
        <v>1.962</v>
      </c>
      <c r="F559" s="261" t="str">
        <f t="shared" si="27"/>
        <v>是</v>
      </c>
      <c r="G559" s="141" t="str">
        <f t="shared" si="28"/>
        <v>项</v>
      </c>
    </row>
    <row r="560" ht="36" customHeight="1" spans="1:7">
      <c r="A560" s="422" t="s">
        <v>1040</v>
      </c>
      <c r="B560" s="284" t="s">
        <v>1041</v>
      </c>
      <c r="C560" s="293">
        <v>1117</v>
      </c>
      <c r="D560" s="293">
        <f>SUM(D561:D567)</f>
        <v>1476</v>
      </c>
      <c r="E560" s="291">
        <f t="shared" si="29"/>
        <v>0.321</v>
      </c>
      <c r="F560" s="261" t="str">
        <f t="shared" si="27"/>
        <v>是</v>
      </c>
      <c r="G560" s="141" t="str">
        <f t="shared" si="28"/>
        <v>款</v>
      </c>
    </row>
    <row r="561" ht="36" customHeight="1" spans="1:7">
      <c r="A561" s="423" t="s">
        <v>1042</v>
      </c>
      <c r="B561" s="288" t="s">
        <v>140</v>
      </c>
      <c r="C561" s="290">
        <v>569</v>
      </c>
      <c r="D561" s="290">
        <v>463</v>
      </c>
      <c r="E561" s="291">
        <f t="shared" si="29"/>
        <v>-0.186</v>
      </c>
      <c r="F561" s="261" t="str">
        <f t="shared" si="27"/>
        <v>是</v>
      </c>
      <c r="G561" s="141" t="str">
        <f t="shared" si="28"/>
        <v>项</v>
      </c>
    </row>
    <row r="562" ht="36" customHeight="1" spans="1:7">
      <c r="A562" s="423" t="s">
        <v>1043</v>
      </c>
      <c r="B562" s="288" t="s">
        <v>142</v>
      </c>
      <c r="C562" s="290">
        <v>0</v>
      </c>
      <c r="D562" s="290">
        <v>0</v>
      </c>
      <c r="E562" s="291" t="str">
        <f t="shared" si="29"/>
        <v/>
      </c>
      <c r="F562" s="261" t="str">
        <f t="shared" si="27"/>
        <v>否</v>
      </c>
      <c r="G562" s="141" t="str">
        <f t="shared" si="28"/>
        <v>项</v>
      </c>
    </row>
    <row r="563" ht="36" customHeight="1" spans="1:7">
      <c r="A563" s="423" t="s">
        <v>1044</v>
      </c>
      <c r="B563" s="288" t="s">
        <v>144</v>
      </c>
      <c r="C563" s="290"/>
      <c r="D563" s="290"/>
      <c r="E563" s="291" t="str">
        <f t="shared" si="29"/>
        <v/>
      </c>
      <c r="F563" s="261" t="str">
        <f t="shared" si="27"/>
        <v>否</v>
      </c>
      <c r="G563" s="141" t="str">
        <f t="shared" si="28"/>
        <v>项</v>
      </c>
    </row>
    <row r="564" ht="36" customHeight="1" spans="1:7">
      <c r="A564" s="423" t="s">
        <v>1045</v>
      </c>
      <c r="B564" s="288" t="s">
        <v>1046</v>
      </c>
      <c r="C564" s="290"/>
      <c r="D564" s="290"/>
      <c r="E564" s="291" t="str">
        <f t="shared" si="29"/>
        <v/>
      </c>
      <c r="F564" s="261" t="str">
        <f t="shared" si="27"/>
        <v>否</v>
      </c>
      <c r="G564" s="141" t="str">
        <f t="shared" si="28"/>
        <v>项</v>
      </c>
    </row>
    <row r="565" ht="36" customHeight="1" spans="1:7">
      <c r="A565" s="423" t="s">
        <v>1047</v>
      </c>
      <c r="B565" s="288" t="s">
        <v>1048</v>
      </c>
      <c r="C565" s="290"/>
      <c r="D565" s="290">
        <v>63</v>
      </c>
      <c r="E565" s="291" t="str">
        <f t="shared" si="29"/>
        <v/>
      </c>
      <c r="F565" s="261" t="str">
        <f t="shared" si="27"/>
        <v>是</v>
      </c>
      <c r="G565" s="141" t="str">
        <f t="shared" si="28"/>
        <v>项</v>
      </c>
    </row>
    <row r="566" ht="36" customHeight="1" spans="1:7">
      <c r="A566" s="423" t="s">
        <v>1049</v>
      </c>
      <c r="B566" s="288" t="s">
        <v>1050</v>
      </c>
      <c r="C566" s="290"/>
      <c r="D566" s="290"/>
      <c r="E566" s="291" t="str">
        <f t="shared" si="29"/>
        <v/>
      </c>
      <c r="F566" s="261" t="str">
        <f t="shared" si="27"/>
        <v>否</v>
      </c>
      <c r="G566" s="141" t="str">
        <f t="shared" si="28"/>
        <v>项</v>
      </c>
    </row>
    <row r="567" ht="36" customHeight="1" spans="1:7">
      <c r="A567" s="423" t="s">
        <v>1051</v>
      </c>
      <c r="B567" s="288" t="s">
        <v>1052</v>
      </c>
      <c r="C567" s="290">
        <v>548</v>
      </c>
      <c r="D567" s="290">
        <v>950</v>
      </c>
      <c r="E567" s="291">
        <f t="shared" si="29"/>
        <v>0.734</v>
      </c>
      <c r="F567" s="261" t="str">
        <f t="shared" si="27"/>
        <v>是</v>
      </c>
      <c r="G567" s="141" t="str">
        <f t="shared" si="28"/>
        <v>项</v>
      </c>
    </row>
    <row r="568" ht="36" customHeight="1" spans="1:7">
      <c r="A568" s="422" t="s">
        <v>1053</v>
      </c>
      <c r="B568" s="284" t="s">
        <v>1054</v>
      </c>
      <c r="C568" s="293">
        <f>SUM(C569:C569)</f>
        <v>0</v>
      </c>
      <c r="D568" s="293">
        <f>SUM(D569:D569)</f>
        <v>0</v>
      </c>
      <c r="E568" s="291" t="str">
        <f t="shared" si="29"/>
        <v/>
      </c>
      <c r="F568" s="261" t="str">
        <f t="shared" si="27"/>
        <v>否</v>
      </c>
      <c r="G568" s="141" t="str">
        <f t="shared" si="28"/>
        <v>款</v>
      </c>
    </row>
    <row r="569" ht="36" customHeight="1" spans="1:7">
      <c r="A569" s="423" t="s">
        <v>1055</v>
      </c>
      <c r="B569" s="288" t="s">
        <v>1056</v>
      </c>
      <c r="C569" s="290">
        <v>0</v>
      </c>
      <c r="D569" s="290">
        <v>0</v>
      </c>
      <c r="E569" s="291" t="str">
        <f t="shared" si="29"/>
        <v/>
      </c>
      <c r="F569" s="261" t="str">
        <f t="shared" si="27"/>
        <v>否</v>
      </c>
      <c r="G569" s="141" t="str">
        <f t="shared" si="28"/>
        <v>项</v>
      </c>
    </row>
    <row r="570" ht="36" customHeight="1" spans="1:7">
      <c r="A570" s="422" t="s">
        <v>1057</v>
      </c>
      <c r="B570" s="284" t="s">
        <v>1058</v>
      </c>
      <c r="C570" s="293">
        <v>49717</v>
      </c>
      <c r="D570" s="293">
        <f>SUM(D571:D578)</f>
        <v>47310</v>
      </c>
      <c r="E570" s="291">
        <f t="shared" si="29"/>
        <v>-0.048</v>
      </c>
      <c r="F570" s="261" t="str">
        <f t="shared" si="27"/>
        <v>是</v>
      </c>
      <c r="G570" s="141" t="str">
        <f t="shared" si="28"/>
        <v>款</v>
      </c>
    </row>
    <row r="571" ht="36" customHeight="1" spans="1:7">
      <c r="A571" s="423" t="s">
        <v>1059</v>
      </c>
      <c r="B571" s="288" t="s">
        <v>1060</v>
      </c>
      <c r="C571" s="290">
        <v>1368</v>
      </c>
      <c r="D571" s="290">
        <v>1358</v>
      </c>
      <c r="E571" s="291">
        <f t="shared" si="29"/>
        <v>-0.007</v>
      </c>
      <c r="F571" s="261" t="str">
        <f t="shared" si="27"/>
        <v>是</v>
      </c>
      <c r="G571" s="141" t="str">
        <f t="shared" si="28"/>
        <v>项</v>
      </c>
    </row>
    <row r="572" ht="36" customHeight="1" spans="1:7">
      <c r="A572" s="423" t="s">
        <v>1061</v>
      </c>
      <c r="B572" s="288" t="s">
        <v>1062</v>
      </c>
      <c r="C572" s="290">
        <v>4921</v>
      </c>
      <c r="D572" s="290">
        <v>5448</v>
      </c>
      <c r="E572" s="291">
        <f t="shared" si="29"/>
        <v>0.107</v>
      </c>
      <c r="F572" s="261" t="str">
        <f t="shared" si="27"/>
        <v>是</v>
      </c>
      <c r="G572" s="141" t="str">
        <f t="shared" si="28"/>
        <v>项</v>
      </c>
    </row>
    <row r="573" ht="36" customHeight="1" spans="1:7">
      <c r="A573" s="423" t="s">
        <v>1063</v>
      </c>
      <c r="B573" s="288" t="s">
        <v>1064</v>
      </c>
      <c r="C573" s="290">
        <v>88</v>
      </c>
      <c r="D573" s="290">
        <v>100</v>
      </c>
      <c r="E573" s="291">
        <f t="shared" si="29"/>
        <v>0.136</v>
      </c>
      <c r="F573" s="261" t="str">
        <f t="shared" si="27"/>
        <v>是</v>
      </c>
      <c r="G573" s="141" t="str">
        <f t="shared" si="28"/>
        <v>项</v>
      </c>
    </row>
    <row r="574" ht="36" customHeight="1" spans="1:7">
      <c r="A574" s="423" t="s">
        <v>1065</v>
      </c>
      <c r="B574" s="288" t="s">
        <v>1066</v>
      </c>
      <c r="C574" s="290">
        <v>40477</v>
      </c>
      <c r="D574" s="290">
        <v>35824</v>
      </c>
      <c r="E574" s="291">
        <f t="shared" si="29"/>
        <v>-0.115</v>
      </c>
      <c r="F574" s="261" t="str">
        <f t="shared" si="27"/>
        <v>是</v>
      </c>
      <c r="G574" s="141" t="str">
        <f t="shared" si="28"/>
        <v>项</v>
      </c>
    </row>
    <row r="575" ht="36" customHeight="1" spans="1:7">
      <c r="A575" s="423" t="s">
        <v>1067</v>
      </c>
      <c r="B575" s="288" t="s">
        <v>1068</v>
      </c>
      <c r="C575" s="290">
        <v>1509</v>
      </c>
      <c r="D575" s="290">
        <v>2939</v>
      </c>
      <c r="E575" s="291">
        <f t="shared" si="29"/>
        <v>0.948</v>
      </c>
      <c r="F575" s="261" t="str">
        <f t="shared" si="27"/>
        <v>是</v>
      </c>
      <c r="G575" s="141" t="str">
        <f t="shared" si="28"/>
        <v>项</v>
      </c>
    </row>
    <row r="576" ht="36" customHeight="1" spans="1:7">
      <c r="A576" s="423" t="s">
        <v>1069</v>
      </c>
      <c r="B576" s="288" t="s">
        <v>1070</v>
      </c>
      <c r="C576" s="290">
        <v>1290</v>
      </c>
      <c r="D576" s="290">
        <v>1568</v>
      </c>
      <c r="E576" s="291">
        <f t="shared" si="29"/>
        <v>0.216</v>
      </c>
      <c r="F576" s="261" t="str">
        <f t="shared" si="27"/>
        <v>是</v>
      </c>
      <c r="G576" s="141" t="str">
        <f t="shared" si="28"/>
        <v>项</v>
      </c>
    </row>
    <row r="577" ht="36" customHeight="1" spans="1:7">
      <c r="A577" s="425">
        <v>2080508</v>
      </c>
      <c r="B577" s="433" t="s">
        <v>1071</v>
      </c>
      <c r="C577" s="290">
        <v>0</v>
      </c>
      <c r="D577" s="290">
        <v>0</v>
      </c>
      <c r="E577" s="291" t="str">
        <f t="shared" si="29"/>
        <v/>
      </c>
      <c r="F577" s="261" t="str">
        <f t="shared" si="27"/>
        <v>否</v>
      </c>
      <c r="G577" s="141" t="str">
        <f t="shared" si="28"/>
        <v>项</v>
      </c>
    </row>
    <row r="578" ht="36" customHeight="1" spans="1:7">
      <c r="A578" s="423" t="s">
        <v>1072</v>
      </c>
      <c r="B578" s="288" t="s">
        <v>1073</v>
      </c>
      <c r="C578" s="290">
        <v>64</v>
      </c>
      <c r="D578" s="290">
        <v>73</v>
      </c>
      <c r="E578" s="291">
        <f t="shared" si="29"/>
        <v>0.141</v>
      </c>
      <c r="F578" s="261" t="str">
        <f t="shared" si="27"/>
        <v>是</v>
      </c>
      <c r="G578" s="141" t="str">
        <f t="shared" si="28"/>
        <v>项</v>
      </c>
    </row>
    <row r="579" ht="36" customHeight="1" spans="1:7">
      <c r="A579" s="422" t="s">
        <v>1074</v>
      </c>
      <c r="B579" s="284" t="s">
        <v>1075</v>
      </c>
      <c r="C579" s="293">
        <f>SUM(C580:C582)</f>
        <v>0</v>
      </c>
      <c r="D579" s="293">
        <f>SUM(D580:D582)</f>
        <v>0</v>
      </c>
      <c r="E579" s="291" t="str">
        <f t="shared" si="29"/>
        <v/>
      </c>
      <c r="F579" s="261" t="str">
        <f t="shared" si="27"/>
        <v>否</v>
      </c>
      <c r="G579" s="141" t="str">
        <f t="shared" si="28"/>
        <v>款</v>
      </c>
    </row>
    <row r="580" ht="36" customHeight="1" spans="1:7">
      <c r="A580" s="423" t="s">
        <v>1076</v>
      </c>
      <c r="B580" s="288" t="s">
        <v>1077</v>
      </c>
      <c r="C580" s="290">
        <v>0</v>
      </c>
      <c r="D580" s="290">
        <v>0</v>
      </c>
      <c r="E580" s="291" t="str">
        <f t="shared" si="29"/>
        <v/>
      </c>
      <c r="F580" s="261" t="str">
        <f t="shared" ref="F580:F599" si="30">IF(LEN(A580)=3,"是",IF(B580&lt;&gt;"",IF(SUM(C580:D580)&lt;&gt;0,"是","否"),"是"))</f>
        <v>否</v>
      </c>
      <c r="G580" s="141" t="str">
        <f t="shared" ref="G580:G599" si="31">IF(LEN(A580)=3,"类",IF(LEN(A580)=5,"款","项"))</f>
        <v>项</v>
      </c>
    </row>
    <row r="581" ht="36" customHeight="1" spans="1:7">
      <c r="A581" s="423" t="s">
        <v>1078</v>
      </c>
      <c r="B581" s="288" t="s">
        <v>1079</v>
      </c>
      <c r="C581" s="290">
        <v>0</v>
      </c>
      <c r="D581" s="290">
        <v>0</v>
      </c>
      <c r="E581" s="291" t="str">
        <f t="shared" si="29"/>
        <v/>
      </c>
      <c r="F581" s="261" t="str">
        <f t="shared" si="30"/>
        <v>否</v>
      </c>
      <c r="G581" s="141" t="str">
        <f t="shared" si="31"/>
        <v>项</v>
      </c>
    </row>
    <row r="582" ht="36" customHeight="1" spans="1:7">
      <c r="A582" s="423" t="s">
        <v>1080</v>
      </c>
      <c r="B582" s="288" t="s">
        <v>1081</v>
      </c>
      <c r="C582" s="290">
        <v>0</v>
      </c>
      <c r="D582" s="290">
        <v>0</v>
      </c>
      <c r="E582" s="291" t="str">
        <f t="shared" si="29"/>
        <v/>
      </c>
      <c r="F582" s="261" t="str">
        <f t="shared" si="30"/>
        <v>否</v>
      </c>
      <c r="G582" s="141" t="str">
        <f t="shared" si="31"/>
        <v>项</v>
      </c>
    </row>
    <row r="583" ht="36" customHeight="1" spans="1:7">
      <c r="A583" s="422" t="s">
        <v>1082</v>
      </c>
      <c r="B583" s="284" t="s">
        <v>1083</v>
      </c>
      <c r="C583" s="293">
        <v>1211</v>
      </c>
      <c r="D583" s="293">
        <f>SUM(D584:D592)</f>
        <v>1156</v>
      </c>
      <c r="E583" s="291">
        <f t="shared" si="29"/>
        <v>-0.045</v>
      </c>
      <c r="F583" s="261" t="str">
        <f t="shared" si="30"/>
        <v>是</v>
      </c>
      <c r="G583" s="141" t="str">
        <f t="shared" si="31"/>
        <v>款</v>
      </c>
    </row>
    <row r="584" ht="36" customHeight="1" spans="1:7">
      <c r="A584" s="423" t="s">
        <v>1084</v>
      </c>
      <c r="B584" s="288" t="s">
        <v>1085</v>
      </c>
      <c r="C584" s="290">
        <v>34</v>
      </c>
      <c r="D584" s="290"/>
      <c r="E584" s="291">
        <f t="shared" si="29"/>
        <v>-1</v>
      </c>
      <c r="F584" s="261" t="str">
        <f t="shared" si="30"/>
        <v>是</v>
      </c>
      <c r="G584" s="141" t="str">
        <f t="shared" si="31"/>
        <v>项</v>
      </c>
    </row>
    <row r="585" ht="36" customHeight="1" spans="1:7">
      <c r="A585" s="423" t="s">
        <v>1086</v>
      </c>
      <c r="B585" s="288" t="s">
        <v>1087</v>
      </c>
      <c r="C585" s="290">
        <v>340</v>
      </c>
      <c r="D585" s="290">
        <v>0</v>
      </c>
      <c r="E585" s="291">
        <f t="shared" si="29"/>
        <v>-1</v>
      </c>
      <c r="F585" s="261" t="str">
        <f t="shared" si="30"/>
        <v>是</v>
      </c>
      <c r="G585" s="141" t="str">
        <f t="shared" si="31"/>
        <v>项</v>
      </c>
    </row>
    <row r="586" ht="36" customHeight="1" spans="1:7">
      <c r="A586" s="423" t="s">
        <v>1088</v>
      </c>
      <c r="B586" s="288" t="s">
        <v>1089</v>
      </c>
      <c r="C586" s="290">
        <v>0</v>
      </c>
      <c r="D586" s="290">
        <v>129</v>
      </c>
      <c r="E586" s="291" t="str">
        <f t="shared" si="29"/>
        <v/>
      </c>
      <c r="F586" s="261" t="str">
        <f t="shared" si="30"/>
        <v>是</v>
      </c>
      <c r="G586" s="141" t="str">
        <f t="shared" si="31"/>
        <v>项</v>
      </c>
    </row>
    <row r="587" ht="36" customHeight="1" spans="1:7">
      <c r="A587" s="423" t="s">
        <v>1090</v>
      </c>
      <c r="B587" s="288" t="s">
        <v>1091</v>
      </c>
      <c r="C587" s="290">
        <v>311</v>
      </c>
      <c r="D587" s="290">
        <v>600</v>
      </c>
      <c r="E587" s="291">
        <f t="shared" si="29"/>
        <v>0.929</v>
      </c>
      <c r="F587" s="261" t="str">
        <f t="shared" si="30"/>
        <v>是</v>
      </c>
      <c r="G587" s="141" t="str">
        <f t="shared" si="31"/>
        <v>项</v>
      </c>
    </row>
    <row r="588" ht="36" customHeight="1" spans="1:7">
      <c r="A588" s="423" t="s">
        <v>1092</v>
      </c>
      <c r="B588" s="288" t="s">
        <v>1093</v>
      </c>
      <c r="C588" s="290">
        <v>0</v>
      </c>
      <c r="D588" s="290">
        <v>0</v>
      </c>
      <c r="E588" s="291" t="str">
        <f t="shared" si="29"/>
        <v/>
      </c>
      <c r="F588" s="261" t="str">
        <f t="shared" si="30"/>
        <v>否</v>
      </c>
      <c r="G588" s="141" t="str">
        <f t="shared" si="31"/>
        <v>项</v>
      </c>
    </row>
    <row r="589" ht="36" customHeight="1" spans="1:7">
      <c r="A589" s="423" t="s">
        <v>1094</v>
      </c>
      <c r="B589" s="288" t="s">
        <v>1095</v>
      </c>
      <c r="C589" s="290">
        <v>94</v>
      </c>
      <c r="D589" s="290">
        <v>49</v>
      </c>
      <c r="E589" s="291">
        <f t="shared" si="29"/>
        <v>-0.479</v>
      </c>
      <c r="F589" s="261" t="str">
        <f t="shared" si="30"/>
        <v>是</v>
      </c>
      <c r="G589" s="141" t="str">
        <f t="shared" si="31"/>
        <v>项</v>
      </c>
    </row>
    <row r="590" ht="36" customHeight="1" spans="1:7">
      <c r="A590" s="423" t="s">
        <v>1096</v>
      </c>
      <c r="B590" s="288" t="s">
        <v>1097</v>
      </c>
      <c r="C590" s="290">
        <v>0</v>
      </c>
      <c r="D590" s="290">
        <v>0</v>
      </c>
      <c r="E590" s="291" t="str">
        <f t="shared" ref="E590:E653" si="32">IF(C590&gt;0,D590/C590-1,IF(C590&lt;0,-(D590/C590-1),""))</f>
        <v/>
      </c>
      <c r="F590" s="261" t="str">
        <f t="shared" si="30"/>
        <v>否</v>
      </c>
      <c r="G590" s="141" t="str">
        <f t="shared" si="31"/>
        <v>项</v>
      </c>
    </row>
    <row r="591" ht="36" customHeight="1" spans="1:7">
      <c r="A591" s="423" t="s">
        <v>1098</v>
      </c>
      <c r="B591" s="288" t="s">
        <v>1099</v>
      </c>
      <c r="C591" s="290">
        <v>0</v>
      </c>
      <c r="D591" s="290">
        <v>0</v>
      </c>
      <c r="E591" s="291" t="str">
        <f t="shared" si="32"/>
        <v/>
      </c>
      <c r="F591" s="261" t="str">
        <f t="shared" si="30"/>
        <v>否</v>
      </c>
      <c r="G591" s="141" t="str">
        <f t="shared" si="31"/>
        <v>项</v>
      </c>
    </row>
    <row r="592" ht="36" customHeight="1" spans="1:7">
      <c r="A592" s="423" t="s">
        <v>1100</v>
      </c>
      <c r="B592" s="288" t="s">
        <v>1101</v>
      </c>
      <c r="C592" s="290">
        <v>432</v>
      </c>
      <c r="D592" s="290">
        <v>378</v>
      </c>
      <c r="E592" s="291">
        <f t="shared" si="32"/>
        <v>-0.125</v>
      </c>
      <c r="F592" s="261" t="str">
        <f t="shared" si="30"/>
        <v>是</v>
      </c>
      <c r="G592" s="141" t="str">
        <f t="shared" si="31"/>
        <v>项</v>
      </c>
    </row>
    <row r="593" ht="36" customHeight="1" spans="1:7">
      <c r="A593" s="422" t="s">
        <v>1102</v>
      </c>
      <c r="B593" s="284" t="s">
        <v>1103</v>
      </c>
      <c r="C593" s="293">
        <v>3547</v>
      </c>
      <c r="D593" s="293">
        <f>SUM(D594:D601)</f>
        <v>6373</v>
      </c>
      <c r="E593" s="291">
        <f t="shared" si="32"/>
        <v>0.797</v>
      </c>
      <c r="F593" s="261" t="str">
        <f t="shared" si="30"/>
        <v>是</v>
      </c>
      <c r="G593" s="141" t="str">
        <f t="shared" si="31"/>
        <v>款</v>
      </c>
    </row>
    <row r="594" ht="36" customHeight="1" spans="1:7">
      <c r="A594" s="423" t="s">
        <v>1104</v>
      </c>
      <c r="B594" s="288" t="s">
        <v>1105</v>
      </c>
      <c r="C594" s="290">
        <v>740</v>
      </c>
      <c r="D594" s="290">
        <v>1201</v>
      </c>
      <c r="E594" s="291">
        <f t="shared" si="32"/>
        <v>0.623</v>
      </c>
      <c r="F594" s="261" t="str">
        <f t="shared" si="30"/>
        <v>是</v>
      </c>
      <c r="G594" s="141" t="str">
        <f t="shared" si="31"/>
        <v>项</v>
      </c>
    </row>
    <row r="595" ht="36" customHeight="1" spans="1:7">
      <c r="A595" s="423" t="s">
        <v>1106</v>
      </c>
      <c r="B595" s="288" t="s">
        <v>1107</v>
      </c>
      <c r="C595" s="290">
        <v>739</v>
      </c>
      <c r="D595" s="290">
        <v>1173</v>
      </c>
      <c r="E595" s="291">
        <f t="shared" si="32"/>
        <v>0.587</v>
      </c>
      <c r="F595" s="261" t="str">
        <f t="shared" si="30"/>
        <v>是</v>
      </c>
      <c r="G595" s="141" t="str">
        <f t="shared" si="31"/>
        <v>项</v>
      </c>
    </row>
    <row r="596" ht="36" customHeight="1" spans="1:7">
      <c r="A596" s="423" t="s">
        <v>1108</v>
      </c>
      <c r="B596" s="288" t="s">
        <v>1109</v>
      </c>
      <c r="C596" s="290">
        <v>637</v>
      </c>
      <c r="D596" s="290">
        <v>2461</v>
      </c>
      <c r="E596" s="291">
        <f t="shared" si="32"/>
        <v>2.863</v>
      </c>
      <c r="F596" s="261" t="str">
        <f t="shared" si="30"/>
        <v>是</v>
      </c>
      <c r="G596" s="141" t="str">
        <f t="shared" si="31"/>
        <v>项</v>
      </c>
    </row>
    <row r="597" s="382" customFormat="1" ht="36" customHeight="1" spans="1:7">
      <c r="A597" s="423" t="s">
        <v>1110</v>
      </c>
      <c r="B597" s="288" t="s">
        <v>1111</v>
      </c>
      <c r="C597" s="290"/>
      <c r="D597" s="290"/>
      <c r="E597" s="291" t="str">
        <f t="shared" si="32"/>
        <v/>
      </c>
      <c r="F597" s="261" t="str">
        <f t="shared" si="30"/>
        <v>否</v>
      </c>
      <c r="G597" s="141" t="str">
        <f t="shared" si="31"/>
        <v>项</v>
      </c>
    </row>
    <row r="598" ht="36" customHeight="1" spans="1:7">
      <c r="A598" s="423" t="s">
        <v>1112</v>
      </c>
      <c r="B598" s="288" t="s">
        <v>1113</v>
      </c>
      <c r="C598" s="290">
        <v>1200</v>
      </c>
      <c r="D598" s="290">
        <v>1216</v>
      </c>
      <c r="E598" s="291">
        <f t="shared" si="32"/>
        <v>0.013</v>
      </c>
      <c r="F598" s="261" t="str">
        <f t="shared" si="30"/>
        <v>是</v>
      </c>
      <c r="G598" s="141" t="str">
        <f t="shared" si="31"/>
        <v>项</v>
      </c>
    </row>
    <row r="599" ht="36" customHeight="1" spans="1:7">
      <c r="A599" s="423" t="s">
        <v>1114</v>
      </c>
      <c r="B599" s="288" t="s">
        <v>1115</v>
      </c>
      <c r="C599" s="290">
        <v>3</v>
      </c>
      <c r="D599" s="290">
        <v>3</v>
      </c>
      <c r="E599" s="291">
        <f t="shared" si="32"/>
        <v>0</v>
      </c>
      <c r="F599" s="261" t="str">
        <f t="shared" si="30"/>
        <v>是</v>
      </c>
      <c r="G599" s="141" t="str">
        <f t="shared" si="31"/>
        <v>项</v>
      </c>
    </row>
    <row r="600" ht="36" customHeight="1" spans="1:6">
      <c r="A600" s="423">
        <v>2080808</v>
      </c>
      <c r="B600" s="288" t="s">
        <v>1116</v>
      </c>
      <c r="C600" s="290"/>
      <c r="D600" s="290">
        <v>214</v>
      </c>
      <c r="E600" s="291" t="str">
        <f t="shared" si="32"/>
        <v/>
      </c>
      <c r="F600" s="261"/>
    </row>
    <row r="601" ht="36" customHeight="1" spans="1:7">
      <c r="A601" s="423" t="s">
        <v>1117</v>
      </c>
      <c r="B601" s="288" t="s">
        <v>1118</v>
      </c>
      <c r="C601" s="290">
        <v>228</v>
      </c>
      <c r="D601" s="290">
        <v>105</v>
      </c>
      <c r="E601" s="291">
        <f t="shared" si="32"/>
        <v>-0.539</v>
      </c>
      <c r="F601" s="261" t="str">
        <f t="shared" ref="F601:F644" si="33">IF(LEN(A601)=3,"是",IF(B601&lt;&gt;"",IF(SUM(C601:D601)&lt;&gt;0,"是","否"),"是"))</f>
        <v>是</v>
      </c>
      <c r="G601" s="141" t="str">
        <f t="shared" ref="G601:G644" si="34">IF(LEN(A601)=3,"类",IF(LEN(A601)=5,"款","项"))</f>
        <v>项</v>
      </c>
    </row>
    <row r="602" ht="36" customHeight="1" spans="1:7">
      <c r="A602" s="422" t="s">
        <v>1119</v>
      </c>
      <c r="B602" s="284" t="s">
        <v>1120</v>
      </c>
      <c r="C602" s="293">
        <v>508</v>
      </c>
      <c r="D602" s="293">
        <f>SUM(D603:D608)</f>
        <v>661</v>
      </c>
      <c r="E602" s="291">
        <f t="shared" si="32"/>
        <v>0.301</v>
      </c>
      <c r="F602" s="261" t="str">
        <f t="shared" si="33"/>
        <v>是</v>
      </c>
      <c r="G602" s="141" t="str">
        <f t="shared" si="34"/>
        <v>款</v>
      </c>
    </row>
    <row r="603" s="382" customFormat="1" ht="36" customHeight="1" spans="1:7">
      <c r="A603" s="423" t="s">
        <v>1121</v>
      </c>
      <c r="B603" s="288" t="s">
        <v>1122</v>
      </c>
      <c r="C603" s="290">
        <v>508</v>
      </c>
      <c r="D603" s="290">
        <v>471</v>
      </c>
      <c r="E603" s="291">
        <f t="shared" si="32"/>
        <v>-0.073</v>
      </c>
      <c r="F603" s="261" t="str">
        <f t="shared" si="33"/>
        <v>是</v>
      </c>
      <c r="G603" s="141" t="str">
        <f t="shared" si="34"/>
        <v>项</v>
      </c>
    </row>
    <row r="604" ht="36" customHeight="1" spans="1:7">
      <c r="A604" s="423" t="s">
        <v>1123</v>
      </c>
      <c r="B604" s="288" t="s">
        <v>1124</v>
      </c>
      <c r="C604" s="290"/>
      <c r="D604" s="290">
        <v>181</v>
      </c>
      <c r="E604" s="291" t="str">
        <f t="shared" si="32"/>
        <v/>
      </c>
      <c r="F604" s="261" t="str">
        <f t="shared" si="33"/>
        <v>是</v>
      </c>
      <c r="G604" s="141" t="str">
        <f t="shared" si="34"/>
        <v>项</v>
      </c>
    </row>
    <row r="605" ht="36" customHeight="1" spans="1:7">
      <c r="A605" s="423" t="s">
        <v>1125</v>
      </c>
      <c r="B605" s="288" t="s">
        <v>1126</v>
      </c>
      <c r="C605" s="290"/>
      <c r="D605" s="290"/>
      <c r="E605" s="291" t="str">
        <f t="shared" si="32"/>
        <v/>
      </c>
      <c r="F605" s="261" t="str">
        <f t="shared" si="33"/>
        <v>否</v>
      </c>
      <c r="G605" s="141" t="str">
        <f t="shared" si="34"/>
        <v>项</v>
      </c>
    </row>
    <row r="606" ht="36" customHeight="1" spans="1:7">
      <c r="A606" s="423" t="s">
        <v>1127</v>
      </c>
      <c r="B606" s="288" t="s">
        <v>1128</v>
      </c>
      <c r="C606" s="290">
        <v>0</v>
      </c>
      <c r="D606" s="290">
        <v>9</v>
      </c>
      <c r="E606" s="291" t="str">
        <f t="shared" si="32"/>
        <v/>
      </c>
      <c r="F606" s="261" t="str">
        <f t="shared" si="33"/>
        <v>是</v>
      </c>
      <c r="G606" s="141" t="str">
        <f t="shared" si="34"/>
        <v>项</v>
      </c>
    </row>
    <row r="607" ht="36" customHeight="1" spans="1:7">
      <c r="A607" s="423" t="s">
        <v>1129</v>
      </c>
      <c r="B607" s="288" t="s">
        <v>1130</v>
      </c>
      <c r="C607" s="290"/>
      <c r="D607" s="290"/>
      <c r="E607" s="291" t="str">
        <f t="shared" si="32"/>
        <v/>
      </c>
      <c r="F607" s="261" t="str">
        <f t="shared" si="33"/>
        <v>否</v>
      </c>
      <c r="G607" s="141" t="str">
        <f t="shared" si="34"/>
        <v>项</v>
      </c>
    </row>
    <row r="608" ht="36" customHeight="1" spans="1:7">
      <c r="A608" s="423" t="s">
        <v>1131</v>
      </c>
      <c r="B608" s="288" t="s">
        <v>1132</v>
      </c>
      <c r="C608" s="290"/>
      <c r="D608" s="290"/>
      <c r="E608" s="291" t="str">
        <f t="shared" si="32"/>
        <v/>
      </c>
      <c r="F608" s="261" t="str">
        <f t="shared" si="33"/>
        <v>否</v>
      </c>
      <c r="G608" s="141" t="str">
        <f t="shared" si="34"/>
        <v>项</v>
      </c>
    </row>
    <row r="609" ht="36" customHeight="1" spans="1:7">
      <c r="A609" s="422" t="s">
        <v>1133</v>
      </c>
      <c r="B609" s="284" t="s">
        <v>1134</v>
      </c>
      <c r="C609" s="293">
        <v>4689</v>
      </c>
      <c r="D609" s="293">
        <f>SUM(D610:D616)</f>
        <v>4712</v>
      </c>
      <c r="E609" s="291">
        <f t="shared" si="32"/>
        <v>0.005</v>
      </c>
      <c r="F609" s="261" t="str">
        <f t="shared" si="33"/>
        <v>是</v>
      </c>
      <c r="G609" s="141" t="str">
        <f t="shared" si="34"/>
        <v>款</v>
      </c>
    </row>
    <row r="610" ht="36" customHeight="1" spans="1:7">
      <c r="A610" s="423" t="s">
        <v>1135</v>
      </c>
      <c r="B610" s="288" t="s">
        <v>1136</v>
      </c>
      <c r="C610" s="290">
        <v>567</v>
      </c>
      <c r="D610" s="290">
        <v>546</v>
      </c>
      <c r="E610" s="291">
        <f t="shared" si="32"/>
        <v>-0.037</v>
      </c>
      <c r="F610" s="261" t="str">
        <f t="shared" si="33"/>
        <v>是</v>
      </c>
      <c r="G610" s="141" t="str">
        <f t="shared" si="34"/>
        <v>项</v>
      </c>
    </row>
    <row r="611" ht="36" customHeight="1" spans="1:7">
      <c r="A611" s="423" t="s">
        <v>1137</v>
      </c>
      <c r="B611" s="288" t="s">
        <v>1138</v>
      </c>
      <c r="C611" s="290">
        <v>1099</v>
      </c>
      <c r="D611" s="290">
        <v>845</v>
      </c>
      <c r="E611" s="291">
        <f t="shared" si="32"/>
        <v>-0.231</v>
      </c>
      <c r="F611" s="261" t="str">
        <f t="shared" si="33"/>
        <v>是</v>
      </c>
      <c r="G611" s="141" t="str">
        <f t="shared" si="34"/>
        <v>项</v>
      </c>
    </row>
    <row r="612" ht="36" customHeight="1" spans="1:7">
      <c r="A612" s="423" t="s">
        <v>1139</v>
      </c>
      <c r="B612" s="288" t="s">
        <v>1140</v>
      </c>
      <c r="C612" s="290"/>
      <c r="D612" s="290"/>
      <c r="E612" s="291" t="str">
        <f t="shared" si="32"/>
        <v/>
      </c>
      <c r="F612" s="261" t="str">
        <f t="shared" si="33"/>
        <v>否</v>
      </c>
      <c r="G612" s="141" t="str">
        <f t="shared" si="34"/>
        <v>项</v>
      </c>
    </row>
    <row r="613" ht="36" customHeight="1" spans="1:7">
      <c r="A613" s="423" t="s">
        <v>1141</v>
      </c>
      <c r="B613" s="288" t="s">
        <v>1142</v>
      </c>
      <c r="C613" s="290">
        <v>3016</v>
      </c>
      <c r="D613" s="290">
        <v>3314</v>
      </c>
      <c r="E613" s="291">
        <f t="shared" si="32"/>
        <v>0.099</v>
      </c>
      <c r="F613" s="261" t="str">
        <f t="shared" si="33"/>
        <v>是</v>
      </c>
      <c r="G613" s="141" t="str">
        <f t="shared" si="34"/>
        <v>项</v>
      </c>
    </row>
    <row r="614" ht="36" customHeight="1" spans="1:7">
      <c r="A614" s="423" t="s">
        <v>1143</v>
      </c>
      <c r="B614" s="288" t="s">
        <v>1144</v>
      </c>
      <c r="C614" s="290">
        <v>0</v>
      </c>
      <c r="D614" s="290">
        <v>0</v>
      </c>
      <c r="E614" s="291" t="str">
        <f t="shared" si="32"/>
        <v/>
      </c>
      <c r="F614" s="261" t="str">
        <f t="shared" si="33"/>
        <v>否</v>
      </c>
      <c r="G614" s="141" t="str">
        <f t="shared" si="34"/>
        <v>项</v>
      </c>
    </row>
    <row r="615" ht="36" customHeight="1" spans="1:7">
      <c r="A615" s="423" t="s">
        <v>1145</v>
      </c>
      <c r="B615" s="288" t="s">
        <v>1146</v>
      </c>
      <c r="C615" s="290">
        <v>0</v>
      </c>
      <c r="D615" s="290">
        <v>0</v>
      </c>
      <c r="E615" s="291" t="str">
        <f t="shared" si="32"/>
        <v/>
      </c>
      <c r="F615" s="261" t="str">
        <f t="shared" si="33"/>
        <v>否</v>
      </c>
      <c r="G615" s="141" t="str">
        <f t="shared" si="34"/>
        <v>项</v>
      </c>
    </row>
    <row r="616" ht="36" customHeight="1" spans="1:7">
      <c r="A616" s="423" t="s">
        <v>1147</v>
      </c>
      <c r="B616" s="288" t="s">
        <v>1148</v>
      </c>
      <c r="C616" s="290">
        <v>7</v>
      </c>
      <c r="D616" s="290">
        <v>7</v>
      </c>
      <c r="E616" s="291">
        <f t="shared" si="32"/>
        <v>0</v>
      </c>
      <c r="F616" s="261" t="str">
        <f t="shared" si="33"/>
        <v>是</v>
      </c>
      <c r="G616" s="141" t="str">
        <f t="shared" si="34"/>
        <v>项</v>
      </c>
    </row>
    <row r="617" ht="36" customHeight="1" spans="1:7">
      <c r="A617" s="422" t="s">
        <v>1149</v>
      </c>
      <c r="B617" s="284" t="s">
        <v>1150</v>
      </c>
      <c r="C617" s="293">
        <v>2296</v>
      </c>
      <c r="D617" s="293">
        <f>SUM(D618:D625)</f>
        <v>1623</v>
      </c>
      <c r="E617" s="291">
        <f t="shared" si="32"/>
        <v>-0.293</v>
      </c>
      <c r="F617" s="261" t="str">
        <f t="shared" si="33"/>
        <v>是</v>
      </c>
      <c r="G617" s="141" t="str">
        <f t="shared" si="34"/>
        <v>款</v>
      </c>
    </row>
    <row r="618" ht="36" customHeight="1" spans="1:7">
      <c r="A618" s="423" t="s">
        <v>1151</v>
      </c>
      <c r="B618" s="288" t="s">
        <v>140</v>
      </c>
      <c r="C618" s="290">
        <v>256</v>
      </c>
      <c r="D618" s="290">
        <v>218</v>
      </c>
      <c r="E618" s="291">
        <f t="shared" si="32"/>
        <v>-0.148</v>
      </c>
      <c r="F618" s="261" t="str">
        <f t="shared" si="33"/>
        <v>是</v>
      </c>
      <c r="G618" s="141" t="str">
        <f t="shared" si="34"/>
        <v>项</v>
      </c>
    </row>
    <row r="619" ht="36" customHeight="1" spans="1:7">
      <c r="A619" s="423" t="s">
        <v>1152</v>
      </c>
      <c r="B619" s="288" t="s">
        <v>142</v>
      </c>
      <c r="C619" s="290">
        <v>0</v>
      </c>
      <c r="D619" s="290">
        <v>5</v>
      </c>
      <c r="E619" s="291" t="str">
        <f t="shared" si="32"/>
        <v/>
      </c>
      <c r="F619" s="261" t="str">
        <f t="shared" si="33"/>
        <v>是</v>
      </c>
      <c r="G619" s="141" t="str">
        <f t="shared" si="34"/>
        <v>项</v>
      </c>
    </row>
    <row r="620" ht="36" customHeight="1" spans="1:7">
      <c r="A620" s="423" t="s">
        <v>1153</v>
      </c>
      <c r="B620" s="288" t="s">
        <v>144</v>
      </c>
      <c r="C620" s="290"/>
      <c r="D620" s="290"/>
      <c r="E620" s="291" t="str">
        <f t="shared" si="32"/>
        <v/>
      </c>
      <c r="F620" s="261" t="str">
        <f t="shared" si="33"/>
        <v>否</v>
      </c>
      <c r="G620" s="141" t="str">
        <f t="shared" si="34"/>
        <v>项</v>
      </c>
    </row>
    <row r="621" ht="36" customHeight="1" spans="1:7">
      <c r="A621" s="423" t="s">
        <v>1154</v>
      </c>
      <c r="B621" s="288" t="s">
        <v>1155</v>
      </c>
      <c r="C621" s="290"/>
      <c r="D621" s="290"/>
      <c r="E621" s="291" t="str">
        <f t="shared" si="32"/>
        <v/>
      </c>
      <c r="F621" s="261" t="str">
        <f t="shared" si="33"/>
        <v>否</v>
      </c>
      <c r="G621" s="141" t="str">
        <f t="shared" si="34"/>
        <v>项</v>
      </c>
    </row>
    <row r="622" ht="36" customHeight="1" spans="1:7">
      <c r="A622" s="423" t="s">
        <v>1156</v>
      </c>
      <c r="B622" s="288" t="s">
        <v>1157</v>
      </c>
      <c r="C622" s="290"/>
      <c r="D622" s="290">
        <v>60</v>
      </c>
      <c r="E622" s="291" t="str">
        <f t="shared" si="32"/>
        <v/>
      </c>
      <c r="F622" s="261" t="str">
        <f t="shared" si="33"/>
        <v>是</v>
      </c>
      <c r="G622" s="141" t="str">
        <f t="shared" si="34"/>
        <v>项</v>
      </c>
    </row>
    <row r="623" ht="36" customHeight="1" spans="1:7">
      <c r="A623" s="423" t="s">
        <v>1158</v>
      </c>
      <c r="B623" s="288" t="s">
        <v>1159</v>
      </c>
      <c r="C623" s="290"/>
      <c r="D623" s="290"/>
      <c r="E623" s="291" t="str">
        <f t="shared" si="32"/>
        <v/>
      </c>
      <c r="F623" s="261" t="str">
        <f t="shared" si="33"/>
        <v>否</v>
      </c>
      <c r="G623" s="141" t="str">
        <f t="shared" si="34"/>
        <v>项</v>
      </c>
    </row>
    <row r="624" ht="36" customHeight="1" spans="1:7">
      <c r="A624" s="423" t="s">
        <v>1160</v>
      </c>
      <c r="B624" s="288" t="s">
        <v>1161</v>
      </c>
      <c r="C624" s="290">
        <v>2040</v>
      </c>
      <c r="D624" s="290">
        <v>1243</v>
      </c>
      <c r="E624" s="291">
        <f t="shared" si="32"/>
        <v>-0.391</v>
      </c>
      <c r="F624" s="261" t="str">
        <f t="shared" si="33"/>
        <v>是</v>
      </c>
      <c r="G624" s="141" t="str">
        <f t="shared" si="34"/>
        <v>项</v>
      </c>
    </row>
    <row r="625" ht="36" customHeight="1" spans="1:7">
      <c r="A625" s="423" t="s">
        <v>1162</v>
      </c>
      <c r="B625" s="288" t="s">
        <v>1163</v>
      </c>
      <c r="C625" s="290"/>
      <c r="D625" s="290">
        <v>97</v>
      </c>
      <c r="E625" s="291" t="str">
        <f t="shared" si="32"/>
        <v/>
      </c>
      <c r="F625" s="261" t="str">
        <f t="shared" si="33"/>
        <v>是</v>
      </c>
      <c r="G625" s="141" t="str">
        <f t="shared" si="34"/>
        <v>项</v>
      </c>
    </row>
    <row r="626" ht="36" customHeight="1" spans="1:7">
      <c r="A626" s="422" t="s">
        <v>1164</v>
      </c>
      <c r="B626" s="284" t="s">
        <v>1165</v>
      </c>
      <c r="C626" s="293">
        <v>61</v>
      </c>
      <c r="D626" s="293">
        <f>SUM(D627:D630)</f>
        <v>96</v>
      </c>
      <c r="E626" s="291">
        <f t="shared" si="32"/>
        <v>0.574</v>
      </c>
      <c r="F626" s="261" t="str">
        <f t="shared" si="33"/>
        <v>是</v>
      </c>
      <c r="G626" s="141" t="str">
        <f t="shared" si="34"/>
        <v>款</v>
      </c>
    </row>
    <row r="627" ht="36" customHeight="1" spans="1:7">
      <c r="A627" s="423" t="s">
        <v>1166</v>
      </c>
      <c r="B627" s="288" t="s">
        <v>140</v>
      </c>
      <c r="C627" s="290">
        <v>61</v>
      </c>
      <c r="D627" s="290">
        <v>96</v>
      </c>
      <c r="E627" s="291">
        <f t="shared" si="32"/>
        <v>0.574</v>
      </c>
      <c r="F627" s="261" t="str">
        <f t="shared" si="33"/>
        <v>是</v>
      </c>
      <c r="G627" s="141" t="str">
        <f t="shared" si="34"/>
        <v>项</v>
      </c>
    </row>
    <row r="628" ht="36" customHeight="1" spans="1:7">
      <c r="A628" s="423" t="s">
        <v>1167</v>
      </c>
      <c r="B628" s="288" t="s">
        <v>142</v>
      </c>
      <c r="C628" s="290">
        <v>0</v>
      </c>
      <c r="D628" s="290">
        <v>0</v>
      </c>
      <c r="E628" s="291" t="str">
        <f t="shared" si="32"/>
        <v/>
      </c>
      <c r="F628" s="261" t="str">
        <f t="shared" si="33"/>
        <v>否</v>
      </c>
      <c r="G628" s="141" t="str">
        <f t="shared" si="34"/>
        <v>项</v>
      </c>
    </row>
    <row r="629" ht="36" customHeight="1" spans="1:7">
      <c r="A629" s="423" t="s">
        <v>1168</v>
      </c>
      <c r="B629" s="288" t="s">
        <v>144</v>
      </c>
      <c r="C629" s="290">
        <v>0</v>
      </c>
      <c r="D629" s="290">
        <v>0</v>
      </c>
      <c r="E629" s="291" t="str">
        <f t="shared" si="32"/>
        <v/>
      </c>
      <c r="F629" s="261" t="str">
        <f t="shared" si="33"/>
        <v>否</v>
      </c>
      <c r="G629" s="141" t="str">
        <f t="shared" si="34"/>
        <v>项</v>
      </c>
    </row>
    <row r="630" ht="36" customHeight="1" spans="1:7">
      <c r="A630" s="423" t="s">
        <v>1169</v>
      </c>
      <c r="B630" s="288" t="s">
        <v>1170</v>
      </c>
      <c r="C630" s="290"/>
      <c r="D630" s="290"/>
      <c r="E630" s="291" t="str">
        <f t="shared" si="32"/>
        <v/>
      </c>
      <c r="F630" s="261" t="str">
        <f t="shared" si="33"/>
        <v>否</v>
      </c>
      <c r="G630" s="141" t="str">
        <f t="shared" si="34"/>
        <v>项</v>
      </c>
    </row>
    <row r="631" ht="36" customHeight="1" spans="1:7">
      <c r="A631" s="422" t="s">
        <v>1171</v>
      </c>
      <c r="B631" s="284" t="s">
        <v>1172</v>
      </c>
      <c r="C631" s="293">
        <v>15238</v>
      </c>
      <c r="D631" s="293">
        <f>SUM(D632:D633)</f>
        <v>14614</v>
      </c>
      <c r="E631" s="291">
        <f t="shared" si="32"/>
        <v>-0.041</v>
      </c>
      <c r="F631" s="261" t="str">
        <f t="shared" si="33"/>
        <v>是</v>
      </c>
      <c r="G631" s="141" t="str">
        <f t="shared" si="34"/>
        <v>款</v>
      </c>
    </row>
    <row r="632" ht="36" customHeight="1" spans="1:7">
      <c r="A632" s="423" t="s">
        <v>1173</v>
      </c>
      <c r="B632" s="288" t="s">
        <v>1174</v>
      </c>
      <c r="C632" s="290">
        <v>2327</v>
      </c>
      <c r="D632" s="290">
        <v>2140</v>
      </c>
      <c r="E632" s="291">
        <f t="shared" si="32"/>
        <v>-0.08</v>
      </c>
      <c r="F632" s="261" t="str">
        <f t="shared" si="33"/>
        <v>是</v>
      </c>
      <c r="G632" s="141" t="str">
        <f t="shared" si="34"/>
        <v>项</v>
      </c>
    </row>
    <row r="633" ht="36" customHeight="1" spans="1:7">
      <c r="A633" s="423" t="s">
        <v>1175</v>
      </c>
      <c r="B633" s="288" t="s">
        <v>1176</v>
      </c>
      <c r="C633" s="290">
        <v>12911</v>
      </c>
      <c r="D633" s="290">
        <v>12474</v>
      </c>
      <c r="E633" s="291">
        <f t="shared" si="32"/>
        <v>-0.034</v>
      </c>
      <c r="F633" s="261" t="str">
        <f t="shared" si="33"/>
        <v>是</v>
      </c>
      <c r="G633" s="141" t="str">
        <f t="shared" si="34"/>
        <v>项</v>
      </c>
    </row>
    <row r="634" ht="36" customHeight="1" spans="1:7">
      <c r="A634" s="422" t="s">
        <v>1177</v>
      </c>
      <c r="B634" s="284" t="s">
        <v>1178</v>
      </c>
      <c r="C634" s="293">
        <v>474</v>
      </c>
      <c r="D634" s="293">
        <f>SUM(D635:D636)</f>
        <v>419</v>
      </c>
      <c r="E634" s="291">
        <f t="shared" si="32"/>
        <v>-0.116</v>
      </c>
      <c r="F634" s="261" t="str">
        <f t="shared" si="33"/>
        <v>是</v>
      </c>
      <c r="G634" s="141" t="str">
        <f t="shared" si="34"/>
        <v>款</v>
      </c>
    </row>
    <row r="635" ht="36" customHeight="1" spans="1:7">
      <c r="A635" s="423" t="s">
        <v>1179</v>
      </c>
      <c r="B635" s="288" t="s">
        <v>1180</v>
      </c>
      <c r="C635" s="290">
        <v>414</v>
      </c>
      <c r="D635" s="290">
        <v>379</v>
      </c>
      <c r="E635" s="291">
        <f t="shared" si="32"/>
        <v>-0.085</v>
      </c>
      <c r="F635" s="261" t="str">
        <f t="shared" si="33"/>
        <v>是</v>
      </c>
      <c r="G635" s="141" t="str">
        <f t="shared" si="34"/>
        <v>项</v>
      </c>
    </row>
    <row r="636" ht="36" customHeight="1" spans="1:7">
      <c r="A636" s="423" t="s">
        <v>1181</v>
      </c>
      <c r="B636" s="288" t="s">
        <v>1182</v>
      </c>
      <c r="C636" s="290">
        <v>60</v>
      </c>
      <c r="D636" s="290">
        <v>40</v>
      </c>
      <c r="E636" s="291">
        <f t="shared" si="32"/>
        <v>-0.333</v>
      </c>
      <c r="F636" s="261" t="str">
        <f t="shared" si="33"/>
        <v>是</v>
      </c>
      <c r="G636" s="141" t="str">
        <f t="shared" si="34"/>
        <v>项</v>
      </c>
    </row>
    <row r="637" ht="36" customHeight="1" spans="1:7">
      <c r="A637" s="422" t="s">
        <v>1183</v>
      </c>
      <c r="B637" s="284" t="s">
        <v>1184</v>
      </c>
      <c r="C637" s="293">
        <v>1643</v>
      </c>
      <c r="D637" s="293">
        <f>SUM(D638:D639)</f>
        <v>1709</v>
      </c>
      <c r="E637" s="291">
        <f t="shared" si="32"/>
        <v>0.04</v>
      </c>
      <c r="F637" s="261" t="str">
        <f t="shared" si="33"/>
        <v>是</v>
      </c>
      <c r="G637" s="141" t="str">
        <f t="shared" si="34"/>
        <v>款</v>
      </c>
    </row>
    <row r="638" ht="36" customHeight="1" spans="1:7">
      <c r="A638" s="423" t="s">
        <v>1185</v>
      </c>
      <c r="B638" s="288" t="s">
        <v>1186</v>
      </c>
      <c r="C638" s="290">
        <v>1643</v>
      </c>
      <c r="D638" s="290">
        <v>0</v>
      </c>
      <c r="E638" s="291">
        <f t="shared" si="32"/>
        <v>-1</v>
      </c>
      <c r="F638" s="261" t="str">
        <f t="shared" si="33"/>
        <v>是</v>
      </c>
      <c r="G638" s="141" t="str">
        <f t="shared" si="34"/>
        <v>项</v>
      </c>
    </row>
    <row r="639" ht="36" customHeight="1" spans="1:7">
      <c r="A639" s="423" t="s">
        <v>1187</v>
      </c>
      <c r="B639" s="288" t="s">
        <v>1188</v>
      </c>
      <c r="C639" s="290">
        <v>0</v>
      </c>
      <c r="D639" s="290">
        <v>1709</v>
      </c>
      <c r="E639" s="291" t="str">
        <f t="shared" si="32"/>
        <v/>
      </c>
      <c r="F639" s="261" t="str">
        <f t="shared" si="33"/>
        <v>是</v>
      </c>
      <c r="G639" s="141" t="str">
        <f t="shared" si="34"/>
        <v>项</v>
      </c>
    </row>
    <row r="640" ht="36" customHeight="1" spans="1:7">
      <c r="A640" s="422" t="s">
        <v>1189</v>
      </c>
      <c r="B640" s="284" t="s">
        <v>1190</v>
      </c>
      <c r="C640" s="293">
        <f>SUM(C641:C642)</f>
        <v>0</v>
      </c>
      <c r="D640" s="293">
        <f>SUM(D641:D642)</f>
        <v>0</v>
      </c>
      <c r="E640" s="291" t="str">
        <f t="shared" si="32"/>
        <v/>
      </c>
      <c r="F640" s="261" t="str">
        <f t="shared" si="33"/>
        <v>否</v>
      </c>
      <c r="G640" s="141" t="str">
        <f t="shared" si="34"/>
        <v>款</v>
      </c>
    </row>
    <row r="641" ht="36" customHeight="1" spans="1:7">
      <c r="A641" s="423" t="s">
        <v>1191</v>
      </c>
      <c r="B641" s="288" t="s">
        <v>1192</v>
      </c>
      <c r="C641" s="290">
        <v>0</v>
      </c>
      <c r="D641" s="290">
        <v>0</v>
      </c>
      <c r="E641" s="291" t="str">
        <f t="shared" si="32"/>
        <v/>
      </c>
      <c r="F641" s="261" t="str">
        <f t="shared" si="33"/>
        <v>否</v>
      </c>
      <c r="G641" s="141" t="str">
        <f t="shared" si="34"/>
        <v>项</v>
      </c>
    </row>
    <row r="642" ht="36" customHeight="1" spans="1:7">
      <c r="A642" s="423" t="s">
        <v>1193</v>
      </c>
      <c r="B642" s="288" t="s">
        <v>1194</v>
      </c>
      <c r="C642" s="290">
        <v>0</v>
      </c>
      <c r="D642" s="290">
        <v>0</v>
      </c>
      <c r="E642" s="291" t="str">
        <f t="shared" si="32"/>
        <v/>
      </c>
      <c r="F642" s="261" t="str">
        <f t="shared" si="33"/>
        <v>否</v>
      </c>
      <c r="G642" s="141" t="str">
        <f t="shared" si="34"/>
        <v>项</v>
      </c>
    </row>
    <row r="643" ht="36" customHeight="1" spans="1:7">
      <c r="A643" s="422" t="s">
        <v>1195</v>
      </c>
      <c r="B643" s="284" t="s">
        <v>1196</v>
      </c>
      <c r="C643" s="293">
        <v>116</v>
      </c>
      <c r="D643" s="293">
        <f>SUM(D644:D645)</f>
        <v>129</v>
      </c>
      <c r="E643" s="291">
        <f t="shared" si="32"/>
        <v>0.112</v>
      </c>
      <c r="F643" s="261" t="str">
        <f t="shared" si="33"/>
        <v>是</v>
      </c>
      <c r="G643" s="141" t="str">
        <f t="shared" si="34"/>
        <v>款</v>
      </c>
    </row>
    <row r="644" ht="36" customHeight="1" spans="1:7">
      <c r="A644" s="423" t="s">
        <v>1197</v>
      </c>
      <c r="B644" s="288" t="s">
        <v>1198</v>
      </c>
      <c r="C644" s="290">
        <v>0</v>
      </c>
      <c r="D644" s="290">
        <v>0</v>
      </c>
      <c r="E644" s="291" t="str">
        <f t="shared" si="32"/>
        <v/>
      </c>
      <c r="F644" s="261" t="str">
        <f t="shared" si="33"/>
        <v>否</v>
      </c>
      <c r="G644" s="141" t="str">
        <f t="shared" si="34"/>
        <v>项</v>
      </c>
    </row>
    <row r="645" ht="36" customHeight="1" spans="1:7">
      <c r="A645" s="423" t="s">
        <v>1199</v>
      </c>
      <c r="B645" s="288" t="s">
        <v>1200</v>
      </c>
      <c r="C645" s="290">
        <v>116</v>
      </c>
      <c r="D645" s="290">
        <v>129</v>
      </c>
      <c r="E645" s="291">
        <f t="shared" si="32"/>
        <v>0.112</v>
      </c>
      <c r="F645" s="261" t="str">
        <f t="shared" ref="F645:F708" si="35">IF(LEN(A645)=3,"是",IF(B645&lt;&gt;"",IF(SUM(C645:D645)&lt;&gt;0,"是","否"),"是"))</f>
        <v>是</v>
      </c>
      <c r="G645" s="141" t="str">
        <f t="shared" ref="G645:G708" si="36">IF(LEN(A645)=3,"类",IF(LEN(A645)=5,"款","项"))</f>
        <v>项</v>
      </c>
    </row>
    <row r="646" ht="36" customHeight="1" spans="1:7">
      <c r="A646" s="422" t="s">
        <v>1201</v>
      </c>
      <c r="B646" s="284" t="s">
        <v>1202</v>
      </c>
      <c r="C646" s="293">
        <v>9296</v>
      </c>
      <c r="D646" s="293">
        <f>SUM(D647:D649)</f>
        <v>14176</v>
      </c>
      <c r="E646" s="291">
        <f t="shared" si="32"/>
        <v>0.525</v>
      </c>
      <c r="F646" s="261" t="str">
        <f t="shared" si="35"/>
        <v>是</v>
      </c>
      <c r="G646" s="141" t="str">
        <f t="shared" si="36"/>
        <v>款</v>
      </c>
    </row>
    <row r="647" ht="36" customHeight="1" spans="1:7">
      <c r="A647" s="423" t="s">
        <v>1203</v>
      </c>
      <c r="B647" s="288" t="s">
        <v>1204</v>
      </c>
      <c r="C647" s="290"/>
      <c r="D647" s="290"/>
      <c r="E647" s="291" t="str">
        <f t="shared" si="32"/>
        <v/>
      </c>
      <c r="F647" s="261" t="str">
        <f t="shared" si="35"/>
        <v>否</v>
      </c>
      <c r="G647" s="141" t="str">
        <f t="shared" si="36"/>
        <v>项</v>
      </c>
    </row>
    <row r="648" ht="36" customHeight="1" spans="1:7">
      <c r="A648" s="423" t="s">
        <v>1205</v>
      </c>
      <c r="B648" s="288" t="s">
        <v>1206</v>
      </c>
      <c r="C648" s="290">
        <v>9296</v>
      </c>
      <c r="D648" s="290">
        <v>14176</v>
      </c>
      <c r="E648" s="291">
        <f t="shared" si="32"/>
        <v>0.525</v>
      </c>
      <c r="F648" s="261" t="str">
        <f t="shared" si="35"/>
        <v>是</v>
      </c>
      <c r="G648" s="141" t="str">
        <f t="shared" si="36"/>
        <v>项</v>
      </c>
    </row>
    <row r="649" ht="36" customHeight="1" spans="1:7">
      <c r="A649" s="423" t="s">
        <v>1207</v>
      </c>
      <c r="B649" s="288" t="s">
        <v>1208</v>
      </c>
      <c r="C649" s="290">
        <v>0</v>
      </c>
      <c r="D649" s="290">
        <v>0</v>
      </c>
      <c r="E649" s="291" t="str">
        <f t="shared" si="32"/>
        <v/>
      </c>
      <c r="F649" s="261" t="str">
        <f t="shared" si="35"/>
        <v>否</v>
      </c>
      <c r="G649" s="141" t="str">
        <f t="shared" si="36"/>
        <v>项</v>
      </c>
    </row>
    <row r="650" ht="36" customHeight="1" spans="1:7">
      <c r="A650" s="422" t="s">
        <v>1209</v>
      </c>
      <c r="B650" s="284" t="s">
        <v>1210</v>
      </c>
      <c r="C650" s="293">
        <f>SUM(C651:C654)</f>
        <v>0</v>
      </c>
      <c r="D650" s="293">
        <f>SUM(D651:D654)</f>
        <v>0</v>
      </c>
      <c r="E650" s="291" t="str">
        <f t="shared" si="32"/>
        <v/>
      </c>
      <c r="F650" s="261" t="str">
        <f t="shared" si="35"/>
        <v>否</v>
      </c>
      <c r="G650" s="141" t="str">
        <f t="shared" si="36"/>
        <v>款</v>
      </c>
    </row>
    <row r="651" ht="36" customHeight="1" spans="1:7">
      <c r="A651" s="423" t="s">
        <v>1211</v>
      </c>
      <c r="B651" s="288" t="s">
        <v>1212</v>
      </c>
      <c r="C651" s="290">
        <v>0</v>
      </c>
      <c r="D651" s="290">
        <v>0</v>
      </c>
      <c r="E651" s="291" t="str">
        <f t="shared" si="32"/>
        <v/>
      </c>
      <c r="F651" s="261" t="str">
        <f t="shared" si="35"/>
        <v>否</v>
      </c>
      <c r="G651" s="141" t="str">
        <f t="shared" si="36"/>
        <v>项</v>
      </c>
    </row>
    <row r="652" ht="36" customHeight="1" spans="1:7">
      <c r="A652" s="423" t="s">
        <v>1213</v>
      </c>
      <c r="B652" s="288" t="s">
        <v>1214</v>
      </c>
      <c r="C652" s="290">
        <v>0</v>
      </c>
      <c r="D652" s="290">
        <v>0</v>
      </c>
      <c r="E652" s="291" t="str">
        <f t="shared" si="32"/>
        <v/>
      </c>
      <c r="F652" s="261" t="str">
        <f t="shared" si="35"/>
        <v>否</v>
      </c>
      <c r="G652" s="141" t="str">
        <f t="shared" si="36"/>
        <v>项</v>
      </c>
    </row>
    <row r="653" ht="36" customHeight="1" spans="1:7">
      <c r="A653" s="423" t="s">
        <v>1215</v>
      </c>
      <c r="B653" s="288" t="s">
        <v>1216</v>
      </c>
      <c r="C653" s="290">
        <v>0</v>
      </c>
      <c r="D653" s="290">
        <v>0</v>
      </c>
      <c r="E653" s="291" t="str">
        <f t="shared" si="32"/>
        <v/>
      </c>
      <c r="F653" s="261" t="str">
        <f t="shared" si="35"/>
        <v>否</v>
      </c>
      <c r="G653" s="141" t="str">
        <f t="shared" si="36"/>
        <v>项</v>
      </c>
    </row>
    <row r="654" ht="36" customHeight="1" spans="1:7">
      <c r="A654" s="423" t="s">
        <v>1217</v>
      </c>
      <c r="B654" s="288" t="s">
        <v>1218</v>
      </c>
      <c r="C654" s="290">
        <v>0</v>
      </c>
      <c r="D654" s="290">
        <v>0</v>
      </c>
      <c r="E654" s="291" t="str">
        <f t="shared" ref="E654:E717" si="37">IF(C654&gt;0,D654/C654-1,IF(C654&lt;0,-(D654/C654-1),""))</f>
        <v/>
      </c>
      <c r="F654" s="261" t="str">
        <f t="shared" si="35"/>
        <v>否</v>
      </c>
      <c r="G654" s="141" t="str">
        <f t="shared" si="36"/>
        <v>项</v>
      </c>
    </row>
    <row r="655" ht="36" customHeight="1" spans="1:7">
      <c r="A655" s="422" t="s">
        <v>1219</v>
      </c>
      <c r="B655" s="284" t="s">
        <v>1220</v>
      </c>
      <c r="C655" s="293">
        <v>199</v>
      </c>
      <c r="D655" s="293">
        <f>SUM(D656:D662)</f>
        <v>189</v>
      </c>
      <c r="E655" s="291">
        <f t="shared" si="37"/>
        <v>-0.05</v>
      </c>
      <c r="F655" s="261" t="str">
        <f t="shared" si="35"/>
        <v>是</v>
      </c>
      <c r="G655" s="141" t="str">
        <f t="shared" si="36"/>
        <v>款</v>
      </c>
    </row>
    <row r="656" ht="36" customHeight="1" spans="1:7">
      <c r="A656" s="423" t="s">
        <v>1221</v>
      </c>
      <c r="B656" s="288" t="s">
        <v>140</v>
      </c>
      <c r="C656" s="290">
        <v>199</v>
      </c>
      <c r="D656" s="290">
        <v>169</v>
      </c>
      <c r="E656" s="291">
        <f t="shared" si="37"/>
        <v>-0.151</v>
      </c>
      <c r="F656" s="261" t="str">
        <f t="shared" si="35"/>
        <v>是</v>
      </c>
      <c r="G656" s="141" t="str">
        <f t="shared" si="36"/>
        <v>项</v>
      </c>
    </row>
    <row r="657" ht="36" customHeight="1" spans="1:7">
      <c r="A657" s="423" t="s">
        <v>1222</v>
      </c>
      <c r="B657" s="288" t="s">
        <v>142</v>
      </c>
      <c r="C657" s="290"/>
      <c r="D657" s="290"/>
      <c r="E657" s="291" t="str">
        <f t="shared" si="37"/>
        <v/>
      </c>
      <c r="F657" s="261" t="str">
        <f t="shared" si="35"/>
        <v>否</v>
      </c>
      <c r="G657" s="141" t="str">
        <f t="shared" si="36"/>
        <v>项</v>
      </c>
    </row>
    <row r="658" ht="36" customHeight="1" spans="1:7">
      <c r="A658" s="423" t="s">
        <v>1223</v>
      </c>
      <c r="B658" s="288" t="s">
        <v>144</v>
      </c>
      <c r="C658" s="290">
        <v>0</v>
      </c>
      <c r="D658" s="290">
        <v>0</v>
      </c>
      <c r="E658" s="291" t="str">
        <f t="shared" si="37"/>
        <v/>
      </c>
      <c r="F658" s="261" t="str">
        <f t="shared" si="35"/>
        <v>否</v>
      </c>
      <c r="G658" s="141" t="str">
        <f t="shared" si="36"/>
        <v>项</v>
      </c>
    </row>
    <row r="659" ht="36" customHeight="1" spans="1:7">
      <c r="A659" s="423" t="s">
        <v>1224</v>
      </c>
      <c r="B659" s="288" t="s">
        <v>1225</v>
      </c>
      <c r="C659" s="290"/>
      <c r="D659" s="290">
        <v>20</v>
      </c>
      <c r="E659" s="291" t="str">
        <f t="shared" si="37"/>
        <v/>
      </c>
      <c r="F659" s="261" t="str">
        <f t="shared" si="35"/>
        <v>是</v>
      </c>
      <c r="G659" s="141" t="str">
        <f t="shared" si="36"/>
        <v>项</v>
      </c>
    </row>
    <row r="660" ht="36" customHeight="1" spans="1:7">
      <c r="A660" s="423" t="s">
        <v>1226</v>
      </c>
      <c r="B660" s="288" t="s">
        <v>1227</v>
      </c>
      <c r="C660" s="290"/>
      <c r="D660" s="290"/>
      <c r="E660" s="291" t="str">
        <f t="shared" si="37"/>
        <v/>
      </c>
      <c r="F660" s="261" t="str">
        <f t="shared" si="35"/>
        <v>否</v>
      </c>
      <c r="G660" s="141" t="str">
        <f t="shared" si="36"/>
        <v>项</v>
      </c>
    </row>
    <row r="661" ht="36" customHeight="1" spans="1:7">
      <c r="A661" s="423" t="s">
        <v>1228</v>
      </c>
      <c r="B661" s="288" t="s">
        <v>158</v>
      </c>
      <c r="C661" s="290"/>
      <c r="D661" s="290"/>
      <c r="E661" s="291" t="str">
        <f t="shared" si="37"/>
        <v/>
      </c>
      <c r="F661" s="261" t="str">
        <f t="shared" si="35"/>
        <v>否</v>
      </c>
      <c r="G661" s="141" t="str">
        <f t="shared" si="36"/>
        <v>项</v>
      </c>
    </row>
    <row r="662" ht="36" customHeight="1" spans="1:7">
      <c r="A662" s="423" t="s">
        <v>1229</v>
      </c>
      <c r="B662" s="288" t="s">
        <v>1230</v>
      </c>
      <c r="C662" s="290"/>
      <c r="D662" s="290"/>
      <c r="E662" s="291" t="str">
        <f t="shared" si="37"/>
        <v/>
      </c>
      <c r="F662" s="261" t="str">
        <f t="shared" si="35"/>
        <v>否</v>
      </c>
      <c r="G662" s="141" t="str">
        <f t="shared" si="36"/>
        <v>项</v>
      </c>
    </row>
    <row r="663" ht="36" customHeight="1" spans="1:7">
      <c r="A663" s="422" t="s">
        <v>1231</v>
      </c>
      <c r="B663" s="284" t="s">
        <v>1232</v>
      </c>
      <c r="C663" s="293">
        <v>960</v>
      </c>
      <c r="D663" s="293">
        <f>SUM(D664:D665)</f>
        <v>0</v>
      </c>
      <c r="E663" s="291">
        <f t="shared" si="37"/>
        <v>-1</v>
      </c>
      <c r="F663" s="261" t="str">
        <f t="shared" si="35"/>
        <v>是</v>
      </c>
      <c r="G663" s="141" t="str">
        <f t="shared" si="36"/>
        <v>款</v>
      </c>
    </row>
    <row r="664" ht="36" customHeight="1" spans="1:7">
      <c r="A664" s="423" t="s">
        <v>1233</v>
      </c>
      <c r="B664" s="288" t="s">
        <v>1234</v>
      </c>
      <c r="C664" s="290"/>
      <c r="D664" s="290">
        <v>0</v>
      </c>
      <c r="E664" s="291" t="str">
        <f t="shared" si="37"/>
        <v/>
      </c>
      <c r="F664" s="261" t="str">
        <f t="shared" si="35"/>
        <v>否</v>
      </c>
      <c r="G664" s="141" t="str">
        <f t="shared" si="36"/>
        <v>项</v>
      </c>
    </row>
    <row r="665" ht="36" customHeight="1" spans="1:7">
      <c r="A665" s="423" t="s">
        <v>1235</v>
      </c>
      <c r="B665" s="288" t="s">
        <v>1236</v>
      </c>
      <c r="C665" s="290">
        <v>960</v>
      </c>
      <c r="D665" s="290">
        <v>0</v>
      </c>
      <c r="E665" s="291">
        <f t="shared" si="37"/>
        <v>-1</v>
      </c>
      <c r="F665" s="261" t="str">
        <f t="shared" si="35"/>
        <v>是</v>
      </c>
      <c r="G665" s="141" t="str">
        <f t="shared" si="36"/>
        <v>项</v>
      </c>
    </row>
    <row r="666" ht="36" customHeight="1" spans="1:7">
      <c r="A666" s="422" t="s">
        <v>1237</v>
      </c>
      <c r="B666" s="284" t="s">
        <v>1238</v>
      </c>
      <c r="C666" s="293"/>
      <c r="D666" s="293"/>
      <c r="E666" s="291" t="str">
        <f t="shared" si="37"/>
        <v/>
      </c>
      <c r="F666" s="261" t="str">
        <f t="shared" si="35"/>
        <v>否</v>
      </c>
      <c r="G666" s="141" t="str">
        <f t="shared" si="36"/>
        <v>款</v>
      </c>
    </row>
    <row r="667" ht="36" customHeight="1" spans="1:7">
      <c r="A667" s="288">
        <v>2089999</v>
      </c>
      <c r="B667" s="288" t="s">
        <v>1239</v>
      </c>
      <c r="C667" s="290"/>
      <c r="D667" s="290"/>
      <c r="E667" s="291" t="str">
        <f t="shared" si="37"/>
        <v/>
      </c>
      <c r="F667" s="261" t="str">
        <f t="shared" si="35"/>
        <v>否</v>
      </c>
      <c r="G667" s="141" t="str">
        <f t="shared" si="36"/>
        <v>项</v>
      </c>
    </row>
    <row r="668" ht="36" customHeight="1" spans="1:7">
      <c r="A668" s="284" t="s">
        <v>1240</v>
      </c>
      <c r="B668" s="427" t="s">
        <v>520</v>
      </c>
      <c r="C668" s="435"/>
      <c r="D668" s="435"/>
      <c r="E668" s="291" t="str">
        <f t="shared" si="37"/>
        <v/>
      </c>
      <c r="F668" s="261" t="str">
        <f t="shared" si="35"/>
        <v>否</v>
      </c>
      <c r="G668" s="141" t="str">
        <f t="shared" si="36"/>
        <v>项</v>
      </c>
    </row>
    <row r="669" ht="36" customHeight="1" spans="1:7">
      <c r="A669" s="284" t="s">
        <v>1241</v>
      </c>
      <c r="B669" s="427" t="s">
        <v>1242</v>
      </c>
      <c r="C669" s="435"/>
      <c r="D669" s="435"/>
      <c r="E669" s="291" t="str">
        <f t="shared" si="37"/>
        <v/>
      </c>
      <c r="F669" s="261" t="str">
        <f t="shared" si="35"/>
        <v>否</v>
      </c>
      <c r="G669" s="141" t="str">
        <f t="shared" si="36"/>
        <v>项</v>
      </c>
    </row>
    <row r="670" ht="36" customHeight="1" spans="1:7">
      <c r="A670" s="422" t="s">
        <v>86</v>
      </c>
      <c r="B670" s="284" t="s">
        <v>87</v>
      </c>
      <c r="C670" s="293">
        <v>68504</v>
      </c>
      <c r="D670" s="293">
        <f>SUM(D671,D676,D690,D694,D706,D709,D713,D718,D722,D726,D729,D738,D740)</f>
        <v>40807</v>
      </c>
      <c r="E670" s="291">
        <f t="shared" si="37"/>
        <v>-0.404</v>
      </c>
      <c r="F670" s="261" t="str">
        <f t="shared" si="35"/>
        <v>是</v>
      </c>
      <c r="G670" s="141" t="str">
        <f t="shared" si="36"/>
        <v>类</v>
      </c>
    </row>
    <row r="671" ht="36" customHeight="1" spans="1:7">
      <c r="A671" s="422" t="s">
        <v>1243</v>
      </c>
      <c r="B671" s="284" t="s">
        <v>1244</v>
      </c>
      <c r="C671" s="293">
        <v>516</v>
      </c>
      <c r="D671" s="293">
        <f>SUM(D672:D675)</f>
        <v>586</v>
      </c>
      <c r="E671" s="291">
        <f t="shared" si="37"/>
        <v>0.136</v>
      </c>
      <c r="F671" s="261" t="str">
        <f t="shared" si="35"/>
        <v>是</v>
      </c>
      <c r="G671" s="141" t="str">
        <f t="shared" si="36"/>
        <v>款</v>
      </c>
    </row>
    <row r="672" ht="36" customHeight="1" spans="1:7">
      <c r="A672" s="423" t="s">
        <v>1245</v>
      </c>
      <c r="B672" s="288" t="s">
        <v>140</v>
      </c>
      <c r="C672" s="290">
        <v>516</v>
      </c>
      <c r="D672" s="290">
        <v>586</v>
      </c>
      <c r="E672" s="291">
        <f t="shared" si="37"/>
        <v>0.136</v>
      </c>
      <c r="F672" s="261" t="str">
        <f t="shared" si="35"/>
        <v>是</v>
      </c>
      <c r="G672" s="141" t="str">
        <f t="shared" si="36"/>
        <v>项</v>
      </c>
    </row>
    <row r="673" ht="36" customHeight="1" spans="1:7">
      <c r="A673" s="423" t="s">
        <v>1246</v>
      </c>
      <c r="B673" s="288" t="s">
        <v>142</v>
      </c>
      <c r="C673" s="290"/>
      <c r="D673" s="290"/>
      <c r="E673" s="291" t="str">
        <f t="shared" si="37"/>
        <v/>
      </c>
      <c r="F673" s="261" t="str">
        <f t="shared" si="35"/>
        <v>否</v>
      </c>
      <c r="G673" s="141" t="str">
        <f t="shared" si="36"/>
        <v>项</v>
      </c>
    </row>
    <row r="674" ht="36" customHeight="1" spans="1:7">
      <c r="A674" s="423" t="s">
        <v>1247</v>
      </c>
      <c r="B674" s="288" t="s">
        <v>144</v>
      </c>
      <c r="C674" s="290"/>
      <c r="D674" s="290"/>
      <c r="E674" s="291" t="str">
        <f t="shared" si="37"/>
        <v/>
      </c>
      <c r="F674" s="261" t="str">
        <f t="shared" si="35"/>
        <v>否</v>
      </c>
      <c r="G674" s="141" t="str">
        <f t="shared" si="36"/>
        <v>项</v>
      </c>
    </row>
    <row r="675" ht="36" customHeight="1" spans="1:7">
      <c r="A675" s="423" t="s">
        <v>1248</v>
      </c>
      <c r="B675" s="288" t="s">
        <v>1249</v>
      </c>
      <c r="C675" s="290"/>
      <c r="D675" s="290"/>
      <c r="E675" s="291" t="str">
        <f t="shared" si="37"/>
        <v/>
      </c>
      <c r="F675" s="261" t="str">
        <f t="shared" si="35"/>
        <v>否</v>
      </c>
      <c r="G675" s="141" t="str">
        <f t="shared" si="36"/>
        <v>项</v>
      </c>
    </row>
    <row r="676" ht="36" customHeight="1" spans="1:7">
      <c r="A676" s="422" t="s">
        <v>1250</v>
      </c>
      <c r="B676" s="284" t="s">
        <v>1251</v>
      </c>
      <c r="C676" s="293">
        <v>4142</v>
      </c>
      <c r="D676" s="293">
        <f>SUM(D677:D689)</f>
        <v>3789</v>
      </c>
      <c r="E676" s="291">
        <f t="shared" si="37"/>
        <v>-0.085</v>
      </c>
      <c r="F676" s="261" t="str">
        <f t="shared" si="35"/>
        <v>是</v>
      </c>
      <c r="G676" s="141" t="str">
        <f t="shared" si="36"/>
        <v>款</v>
      </c>
    </row>
    <row r="677" ht="36" customHeight="1" spans="1:7">
      <c r="A677" s="423" t="s">
        <v>1252</v>
      </c>
      <c r="B677" s="288" t="s">
        <v>1253</v>
      </c>
      <c r="C677" s="290">
        <v>3177</v>
      </c>
      <c r="D677" s="290">
        <v>2962</v>
      </c>
      <c r="E677" s="291">
        <f t="shared" si="37"/>
        <v>-0.068</v>
      </c>
      <c r="F677" s="261" t="str">
        <f t="shared" si="35"/>
        <v>是</v>
      </c>
      <c r="G677" s="141" t="str">
        <f t="shared" si="36"/>
        <v>项</v>
      </c>
    </row>
    <row r="678" ht="36" customHeight="1" spans="1:7">
      <c r="A678" s="423" t="s">
        <v>1254</v>
      </c>
      <c r="B678" s="288" t="s">
        <v>1255</v>
      </c>
      <c r="C678" s="290">
        <v>965</v>
      </c>
      <c r="D678" s="290">
        <v>827</v>
      </c>
      <c r="E678" s="291">
        <f t="shared" si="37"/>
        <v>-0.143</v>
      </c>
      <c r="F678" s="261" t="str">
        <f t="shared" si="35"/>
        <v>是</v>
      </c>
      <c r="G678" s="141" t="str">
        <f t="shared" si="36"/>
        <v>项</v>
      </c>
    </row>
    <row r="679" ht="36" customHeight="1" spans="1:7">
      <c r="A679" s="423" t="s">
        <v>1256</v>
      </c>
      <c r="B679" s="288" t="s">
        <v>1257</v>
      </c>
      <c r="C679" s="290"/>
      <c r="D679" s="290"/>
      <c r="E679" s="291" t="str">
        <f t="shared" si="37"/>
        <v/>
      </c>
      <c r="F679" s="261" t="str">
        <f t="shared" si="35"/>
        <v>否</v>
      </c>
      <c r="G679" s="141" t="str">
        <f t="shared" si="36"/>
        <v>项</v>
      </c>
    </row>
    <row r="680" ht="36" customHeight="1" spans="1:7">
      <c r="A680" s="423" t="s">
        <v>1258</v>
      </c>
      <c r="B680" s="288" t="s">
        <v>1259</v>
      </c>
      <c r="C680" s="290">
        <v>0</v>
      </c>
      <c r="D680" s="290">
        <v>0</v>
      </c>
      <c r="E680" s="291" t="str">
        <f t="shared" si="37"/>
        <v/>
      </c>
      <c r="F680" s="261" t="str">
        <f t="shared" si="35"/>
        <v>否</v>
      </c>
      <c r="G680" s="141" t="str">
        <f t="shared" si="36"/>
        <v>项</v>
      </c>
    </row>
    <row r="681" ht="36" customHeight="1" spans="1:7">
      <c r="A681" s="423" t="s">
        <v>1260</v>
      </c>
      <c r="B681" s="288" t="s">
        <v>1261</v>
      </c>
      <c r="C681" s="290">
        <v>0</v>
      </c>
      <c r="D681" s="290">
        <v>0</v>
      </c>
      <c r="E681" s="291" t="str">
        <f t="shared" si="37"/>
        <v/>
      </c>
      <c r="F681" s="261" t="str">
        <f t="shared" si="35"/>
        <v>否</v>
      </c>
      <c r="G681" s="141" t="str">
        <f t="shared" si="36"/>
        <v>项</v>
      </c>
    </row>
    <row r="682" ht="36" customHeight="1" spans="1:7">
      <c r="A682" s="423" t="s">
        <v>1262</v>
      </c>
      <c r="B682" s="288" t="s">
        <v>1263</v>
      </c>
      <c r="C682" s="290">
        <v>0</v>
      </c>
      <c r="D682" s="290">
        <v>0</v>
      </c>
      <c r="E682" s="291" t="str">
        <f t="shared" si="37"/>
        <v/>
      </c>
      <c r="F682" s="261" t="str">
        <f t="shared" si="35"/>
        <v>否</v>
      </c>
      <c r="G682" s="141" t="str">
        <f t="shared" si="36"/>
        <v>项</v>
      </c>
    </row>
    <row r="683" ht="36" customHeight="1" spans="1:7">
      <c r="A683" s="423" t="s">
        <v>1264</v>
      </c>
      <c r="B683" s="288" t="s">
        <v>1265</v>
      </c>
      <c r="C683" s="290">
        <v>0</v>
      </c>
      <c r="D683" s="290">
        <v>0</v>
      </c>
      <c r="E683" s="291" t="str">
        <f t="shared" si="37"/>
        <v/>
      </c>
      <c r="F683" s="261" t="str">
        <f t="shared" si="35"/>
        <v>否</v>
      </c>
      <c r="G683" s="141" t="str">
        <f t="shared" si="36"/>
        <v>项</v>
      </c>
    </row>
    <row r="684" ht="36" customHeight="1" spans="1:7">
      <c r="A684" s="423" t="s">
        <v>1266</v>
      </c>
      <c r="B684" s="288" t="s">
        <v>1267</v>
      </c>
      <c r="C684" s="290"/>
      <c r="D684" s="290"/>
      <c r="E684" s="291" t="str">
        <f t="shared" si="37"/>
        <v/>
      </c>
      <c r="F684" s="261" t="str">
        <f t="shared" si="35"/>
        <v>否</v>
      </c>
      <c r="G684" s="141" t="str">
        <f t="shared" si="36"/>
        <v>项</v>
      </c>
    </row>
    <row r="685" ht="36" customHeight="1" spans="1:7">
      <c r="A685" s="423" t="s">
        <v>1268</v>
      </c>
      <c r="B685" s="288" t="s">
        <v>1269</v>
      </c>
      <c r="C685" s="290">
        <v>0</v>
      </c>
      <c r="D685" s="290">
        <v>0</v>
      </c>
      <c r="E685" s="291" t="str">
        <f t="shared" si="37"/>
        <v/>
      </c>
      <c r="F685" s="261" t="str">
        <f t="shared" si="35"/>
        <v>否</v>
      </c>
      <c r="G685" s="141" t="str">
        <f t="shared" si="36"/>
        <v>项</v>
      </c>
    </row>
    <row r="686" ht="36" customHeight="1" spans="1:7">
      <c r="A686" s="423" t="s">
        <v>1270</v>
      </c>
      <c r="B686" s="288" t="s">
        <v>1271</v>
      </c>
      <c r="C686" s="290"/>
      <c r="D686" s="290"/>
      <c r="E686" s="291" t="str">
        <f t="shared" si="37"/>
        <v/>
      </c>
      <c r="F686" s="261" t="str">
        <f t="shared" si="35"/>
        <v>否</v>
      </c>
      <c r="G686" s="141" t="str">
        <f t="shared" si="36"/>
        <v>项</v>
      </c>
    </row>
    <row r="687" ht="36" customHeight="1" spans="1:7">
      <c r="A687" s="423" t="s">
        <v>1272</v>
      </c>
      <c r="B687" s="288" t="s">
        <v>1273</v>
      </c>
      <c r="C687" s="290">
        <v>0</v>
      </c>
      <c r="D687" s="290">
        <v>0</v>
      </c>
      <c r="E687" s="291" t="str">
        <f t="shared" si="37"/>
        <v/>
      </c>
      <c r="F687" s="261" t="str">
        <f t="shared" si="35"/>
        <v>否</v>
      </c>
      <c r="G687" s="141" t="str">
        <f t="shared" si="36"/>
        <v>项</v>
      </c>
    </row>
    <row r="688" ht="36" customHeight="1" spans="1:7">
      <c r="A688" s="423" t="s">
        <v>1274</v>
      </c>
      <c r="B688" s="288" t="s">
        <v>1275</v>
      </c>
      <c r="C688" s="290"/>
      <c r="D688" s="290"/>
      <c r="E688" s="291" t="str">
        <f t="shared" si="37"/>
        <v/>
      </c>
      <c r="F688" s="261" t="str">
        <f t="shared" si="35"/>
        <v>否</v>
      </c>
      <c r="G688" s="141" t="str">
        <f t="shared" si="36"/>
        <v>项</v>
      </c>
    </row>
    <row r="689" ht="36" customHeight="1" spans="1:7">
      <c r="A689" s="423" t="s">
        <v>1276</v>
      </c>
      <c r="B689" s="288" t="s">
        <v>1277</v>
      </c>
      <c r="C689" s="290"/>
      <c r="D689" s="290"/>
      <c r="E689" s="291" t="str">
        <f t="shared" si="37"/>
        <v/>
      </c>
      <c r="F689" s="261" t="str">
        <f t="shared" si="35"/>
        <v>否</v>
      </c>
      <c r="G689" s="141" t="str">
        <f t="shared" si="36"/>
        <v>项</v>
      </c>
    </row>
    <row r="690" ht="36" customHeight="1" spans="1:7">
      <c r="A690" s="422" t="s">
        <v>1278</v>
      </c>
      <c r="B690" s="284" t="s">
        <v>1279</v>
      </c>
      <c r="C690" s="293">
        <v>5663</v>
      </c>
      <c r="D690" s="293">
        <f>SUM(D691:D693)</f>
        <v>4600</v>
      </c>
      <c r="E690" s="291">
        <f t="shared" si="37"/>
        <v>-0.188</v>
      </c>
      <c r="F690" s="261" t="str">
        <f t="shared" si="35"/>
        <v>是</v>
      </c>
      <c r="G690" s="141" t="str">
        <f t="shared" si="36"/>
        <v>款</v>
      </c>
    </row>
    <row r="691" ht="36" customHeight="1" spans="1:7">
      <c r="A691" s="423" t="s">
        <v>1280</v>
      </c>
      <c r="B691" s="288" t="s">
        <v>1281</v>
      </c>
      <c r="C691" s="290">
        <v>0</v>
      </c>
      <c r="D691" s="290">
        <v>0</v>
      </c>
      <c r="E691" s="291" t="str">
        <f t="shared" si="37"/>
        <v/>
      </c>
      <c r="F691" s="261" t="str">
        <f t="shared" si="35"/>
        <v>否</v>
      </c>
      <c r="G691" s="141" t="str">
        <f t="shared" si="36"/>
        <v>项</v>
      </c>
    </row>
    <row r="692" ht="36" customHeight="1" spans="1:7">
      <c r="A692" s="423" t="s">
        <v>1282</v>
      </c>
      <c r="B692" s="288" t="s">
        <v>1283</v>
      </c>
      <c r="C692" s="290">
        <v>4110</v>
      </c>
      <c r="D692" s="290">
        <v>4462</v>
      </c>
      <c r="E692" s="291">
        <f t="shared" si="37"/>
        <v>0.086</v>
      </c>
      <c r="F692" s="261" t="str">
        <f t="shared" si="35"/>
        <v>是</v>
      </c>
      <c r="G692" s="141" t="str">
        <f t="shared" si="36"/>
        <v>项</v>
      </c>
    </row>
    <row r="693" ht="36" customHeight="1" spans="1:7">
      <c r="A693" s="423" t="s">
        <v>1284</v>
      </c>
      <c r="B693" s="288" t="s">
        <v>1285</v>
      </c>
      <c r="C693" s="290">
        <v>1553</v>
      </c>
      <c r="D693" s="290">
        <v>138</v>
      </c>
      <c r="E693" s="291">
        <f t="shared" si="37"/>
        <v>-0.911</v>
      </c>
      <c r="F693" s="261" t="str">
        <f t="shared" si="35"/>
        <v>是</v>
      </c>
      <c r="G693" s="141" t="str">
        <f t="shared" si="36"/>
        <v>项</v>
      </c>
    </row>
    <row r="694" ht="36" customHeight="1" spans="1:7">
      <c r="A694" s="422" t="s">
        <v>1286</v>
      </c>
      <c r="B694" s="284" t="s">
        <v>1287</v>
      </c>
      <c r="C694" s="293">
        <v>9836</v>
      </c>
      <c r="D694" s="436">
        <f>SUM(D695:D705)</f>
        <v>9968</v>
      </c>
      <c r="E694" s="291">
        <f t="shared" si="37"/>
        <v>0.013</v>
      </c>
      <c r="F694" s="261" t="str">
        <f t="shared" si="35"/>
        <v>是</v>
      </c>
      <c r="G694" s="141" t="str">
        <f t="shared" si="36"/>
        <v>款</v>
      </c>
    </row>
    <row r="695" ht="36" customHeight="1" spans="1:7">
      <c r="A695" s="423" t="s">
        <v>1288</v>
      </c>
      <c r="B695" s="288" t="s">
        <v>1289</v>
      </c>
      <c r="C695" s="290">
        <v>554</v>
      </c>
      <c r="D695" s="290">
        <v>1608</v>
      </c>
      <c r="E695" s="291">
        <f t="shared" si="37"/>
        <v>1.903</v>
      </c>
      <c r="F695" s="261" t="str">
        <f t="shared" si="35"/>
        <v>是</v>
      </c>
      <c r="G695" s="141" t="str">
        <f t="shared" si="36"/>
        <v>项</v>
      </c>
    </row>
    <row r="696" ht="36" customHeight="1" spans="1:7">
      <c r="A696" s="423" t="s">
        <v>1290</v>
      </c>
      <c r="B696" s="288" t="s">
        <v>1291</v>
      </c>
      <c r="C696" s="290">
        <v>171</v>
      </c>
      <c r="D696" s="290">
        <v>147</v>
      </c>
      <c r="E696" s="291">
        <f t="shared" si="37"/>
        <v>-0.14</v>
      </c>
      <c r="F696" s="261" t="str">
        <f t="shared" si="35"/>
        <v>是</v>
      </c>
      <c r="G696" s="141" t="str">
        <f t="shared" si="36"/>
        <v>项</v>
      </c>
    </row>
    <row r="697" ht="36" customHeight="1" spans="1:7">
      <c r="A697" s="423" t="s">
        <v>1292</v>
      </c>
      <c r="B697" s="288" t="s">
        <v>1293</v>
      </c>
      <c r="C697" s="290">
        <v>820</v>
      </c>
      <c r="D697" s="290">
        <v>759</v>
      </c>
      <c r="E697" s="291">
        <f t="shared" si="37"/>
        <v>-0.074</v>
      </c>
      <c r="F697" s="261" t="str">
        <f t="shared" si="35"/>
        <v>是</v>
      </c>
      <c r="G697" s="141" t="str">
        <f t="shared" si="36"/>
        <v>项</v>
      </c>
    </row>
    <row r="698" ht="36" customHeight="1" spans="1:7">
      <c r="A698" s="423" t="s">
        <v>1294</v>
      </c>
      <c r="B698" s="288" t="s">
        <v>1295</v>
      </c>
      <c r="C698" s="290">
        <v>0</v>
      </c>
      <c r="D698" s="290">
        <v>0</v>
      </c>
      <c r="E698" s="291" t="str">
        <f t="shared" si="37"/>
        <v/>
      </c>
      <c r="F698" s="261" t="str">
        <f t="shared" si="35"/>
        <v>否</v>
      </c>
      <c r="G698" s="141" t="str">
        <f t="shared" si="36"/>
        <v>项</v>
      </c>
    </row>
    <row r="699" ht="36" customHeight="1" spans="1:7">
      <c r="A699" s="423" t="s">
        <v>1296</v>
      </c>
      <c r="B699" s="288" t="s">
        <v>1297</v>
      </c>
      <c r="C699" s="290"/>
      <c r="D699" s="290"/>
      <c r="E699" s="291" t="str">
        <f t="shared" si="37"/>
        <v/>
      </c>
      <c r="F699" s="261" t="str">
        <f t="shared" si="35"/>
        <v>否</v>
      </c>
      <c r="G699" s="141" t="str">
        <f t="shared" si="36"/>
        <v>项</v>
      </c>
    </row>
    <row r="700" ht="36" customHeight="1" spans="1:7">
      <c r="A700" s="423" t="s">
        <v>1298</v>
      </c>
      <c r="B700" s="288" t="s">
        <v>1299</v>
      </c>
      <c r="C700" s="290">
        <v>0</v>
      </c>
      <c r="D700" s="290">
        <v>0</v>
      </c>
      <c r="E700" s="291" t="str">
        <f t="shared" si="37"/>
        <v/>
      </c>
      <c r="F700" s="261" t="str">
        <f t="shared" si="35"/>
        <v>否</v>
      </c>
      <c r="G700" s="141" t="str">
        <f t="shared" si="36"/>
        <v>项</v>
      </c>
    </row>
    <row r="701" ht="36" customHeight="1" spans="1:7">
      <c r="A701" s="423" t="s">
        <v>1300</v>
      </c>
      <c r="B701" s="288" t="s">
        <v>1301</v>
      </c>
      <c r="C701" s="290">
        <v>0</v>
      </c>
      <c r="D701" s="290">
        <v>0</v>
      </c>
      <c r="E701" s="291" t="str">
        <f t="shared" si="37"/>
        <v/>
      </c>
      <c r="F701" s="261" t="str">
        <f t="shared" si="35"/>
        <v>否</v>
      </c>
      <c r="G701" s="141" t="str">
        <f t="shared" si="36"/>
        <v>项</v>
      </c>
    </row>
    <row r="702" ht="36" customHeight="1" spans="1:7">
      <c r="A702" s="423" t="s">
        <v>1302</v>
      </c>
      <c r="B702" s="288" t="s">
        <v>1303</v>
      </c>
      <c r="C702" s="290">
        <v>6885</v>
      </c>
      <c r="D702" s="290">
        <v>5956</v>
      </c>
      <c r="E702" s="291">
        <f t="shared" si="37"/>
        <v>-0.135</v>
      </c>
      <c r="F702" s="261" t="str">
        <f t="shared" si="35"/>
        <v>是</v>
      </c>
      <c r="G702" s="141" t="str">
        <f t="shared" si="36"/>
        <v>项</v>
      </c>
    </row>
    <row r="703" ht="36" customHeight="1" spans="1:7">
      <c r="A703" s="423" t="s">
        <v>1304</v>
      </c>
      <c r="B703" s="288" t="s">
        <v>1305</v>
      </c>
      <c r="C703" s="290">
        <v>1355</v>
      </c>
      <c r="D703" s="290">
        <v>664</v>
      </c>
      <c r="E703" s="291">
        <f t="shared" si="37"/>
        <v>-0.51</v>
      </c>
      <c r="F703" s="261" t="str">
        <f t="shared" si="35"/>
        <v>是</v>
      </c>
      <c r="G703" s="141" t="str">
        <f t="shared" si="36"/>
        <v>项</v>
      </c>
    </row>
    <row r="704" ht="36" customHeight="1" spans="1:7">
      <c r="A704" s="423" t="s">
        <v>1306</v>
      </c>
      <c r="B704" s="288" t="s">
        <v>1307</v>
      </c>
      <c r="C704" s="290"/>
      <c r="D704" s="290">
        <v>600</v>
      </c>
      <c r="E704" s="291" t="str">
        <f t="shared" si="37"/>
        <v/>
      </c>
      <c r="F704" s="261" t="str">
        <f t="shared" si="35"/>
        <v>是</v>
      </c>
      <c r="G704" s="141" t="str">
        <f t="shared" si="36"/>
        <v>项</v>
      </c>
    </row>
    <row r="705" ht="36" customHeight="1" spans="1:7">
      <c r="A705" s="423" t="s">
        <v>1308</v>
      </c>
      <c r="B705" s="288" t="s">
        <v>1309</v>
      </c>
      <c r="C705" s="290">
        <v>51</v>
      </c>
      <c r="D705" s="290">
        <v>234</v>
      </c>
      <c r="E705" s="291">
        <f t="shared" si="37"/>
        <v>3.588</v>
      </c>
      <c r="F705" s="261" t="str">
        <f t="shared" si="35"/>
        <v>是</v>
      </c>
      <c r="G705" s="141" t="str">
        <f t="shared" si="36"/>
        <v>项</v>
      </c>
    </row>
    <row r="706" ht="36" customHeight="1" spans="1:7">
      <c r="A706" s="422" t="s">
        <v>1310</v>
      </c>
      <c r="B706" s="284" t="s">
        <v>1311</v>
      </c>
      <c r="C706" s="293"/>
      <c r="D706" s="293"/>
      <c r="E706" s="291" t="str">
        <f t="shared" si="37"/>
        <v/>
      </c>
      <c r="F706" s="261" t="str">
        <f t="shared" si="35"/>
        <v>否</v>
      </c>
      <c r="G706" s="141" t="str">
        <f t="shared" si="36"/>
        <v>款</v>
      </c>
    </row>
    <row r="707" ht="36" customHeight="1" spans="1:7">
      <c r="A707" s="423" t="s">
        <v>1312</v>
      </c>
      <c r="B707" s="288" t="s">
        <v>1313</v>
      </c>
      <c r="C707" s="290"/>
      <c r="D707" s="290"/>
      <c r="E707" s="291" t="str">
        <f t="shared" si="37"/>
        <v/>
      </c>
      <c r="F707" s="261" t="str">
        <f t="shared" si="35"/>
        <v>否</v>
      </c>
      <c r="G707" s="141" t="str">
        <f t="shared" si="36"/>
        <v>项</v>
      </c>
    </row>
    <row r="708" ht="36" customHeight="1" spans="1:7">
      <c r="A708" s="423" t="s">
        <v>1314</v>
      </c>
      <c r="B708" s="288" t="s">
        <v>1315</v>
      </c>
      <c r="C708" s="290">
        <v>0</v>
      </c>
      <c r="D708" s="290">
        <v>0</v>
      </c>
      <c r="E708" s="291" t="str">
        <f t="shared" si="37"/>
        <v/>
      </c>
      <c r="F708" s="261" t="str">
        <f t="shared" si="35"/>
        <v>否</v>
      </c>
      <c r="G708" s="141" t="str">
        <f t="shared" si="36"/>
        <v>项</v>
      </c>
    </row>
    <row r="709" ht="36" customHeight="1" spans="1:7">
      <c r="A709" s="422" t="s">
        <v>1316</v>
      </c>
      <c r="B709" s="284" t="s">
        <v>1317</v>
      </c>
      <c r="C709" s="293">
        <v>429</v>
      </c>
      <c r="D709" s="293">
        <f>SUM(D710:D712)</f>
        <v>460</v>
      </c>
      <c r="E709" s="291">
        <f t="shared" si="37"/>
        <v>0.072</v>
      </c>
      <c r="F709" s="261" t="str">
        <f t="shared" ref="F709:F772" si="38">IF(LEN(A709)=3,"是",IF(B709&lt;&gt;"",IF(SUM(C709:D709)&lt;&gt;0,"是","否"),"是"))</f>
        <v>是</v>
      </c>
      <c r="G709" s="141" t="str">
        <f t="shared" ref="G709:G772" si="39">IF(LEN(A709)=3,"类",IF(LEN(A709)=5,"款","项"))</f>
        <v>款</v>
      </c>
    </row>
    <row r="710" ht="36" customHeight="1" spans="1:7">
      <c r="A710" s="423" t="s">
        <v>1318</v>
      </c>
      <c r="B710" s="288" t="s">
        <v>1319</v>
      </c>
      <c r="C710" s="290">
        <v>76</v>
      </c>
      <c r="D710" s="290">
        <v>94</v>
      </c>
      <c r="E710" s="291">
        <f t="shared" si="37"/>
        <v>0.237</v>
      </c>
      <c r="F710" s="261" t="str">
        <f t="shared" si="38"/>
        <v>是</v>
      </c>
      <c r="G710" s="141" t="str">
        <f t="shared" si="39"/>
        <v>项</v>
      </c>
    </row>
    <row r="711" ht="36" customHeight="1" spans="1:7">
      <c r="A711" s="423" t="s">
        <v>1320</v>
      </c>
      <c r="B711" s="288" t="s">
        <v>1321</v>
      </c>
      <c r="C711" s="290">
        <v>2</v>
      </c>
      <c r="D711" s="290">
        <v>5</v>
      </c>
      <c r="E711" s="291">
        <f t="shared" si="37"/>
        <v>1.5</v>
      </c>
      <c r="F711" s="261" t="str">
        <f t="shared" si="38"/>
        <v>是</v>
      </c>
      <c r="G711" s="141" t="str">
        <f t="shared" si="39"/>
        <v>项</v>
      </c>
    </row>
    <row r="712" ht="36" customHeight="1" spans="1:7">
      <c r="A712" s="423" t="s">
        <v>1322</v>
      </c>
      <c r="B712" s="288" t="s">
        <v>1323</v>
      </c>
      <c r="C712" s="290">
        <v>351</v>
      </c>
      <c r="D712" s="290">
        <v>361</v>
      </c>
      <c r="E712" s="291">
        <f t="shared" si="37"/>
        <v>0.028</v>
      </c>
      <c r="F712" s="261" t="str">
        <f t="shared" si="38"/>
        <v>是</v>
      </c>
      <c r="G712" s="141" t="str">
        <f t="shared" si="39"/>
        <v>项</v>
      </c>
    </row>
    <row r="713" ht="36" customHeight="1" spans="1:7">
      <c r="A713" s="422" t="s">
        <v>1324</v>
      </c>
      <c r="B713" s="284" t="s">
        <v>1325</v>
      </c>
      <c r="C713" s="293">
        <v>11783</v>
      </c>
      <c r="D713" s="293">
        <f>SUM(D714:D717)</f>
        <v>12414</v>
      </c>
      <c r="E713" s="291">
        <f t="shared" si="37"/>
        <v>0.054</v>
      </c>
      <c r="F713" s="261" t="str">
        <f t="shared" si="38"/>
        <v>是</v>
      </c>
      <c r="G713" s="141" t="str">
        <f t="shared" si="39"/>
        <v>款</v>
      </c>
    </row>
    <row r="714" ht="36" customHeight="1" spans="1:7">
      <c r="A714" s="423" t="s">
        <v>1326</v>
      </c>
      <c r="B714" s="288" t="s">
        <v>1327</v>
      </c>
      <c r="C714" s="290">
        <v>998</v>
      </c>
      <c r="D714" s="290">
        <v>1550</v>
      </c>
      <c r="E714" s="291">
        <f t="shared" si="37"/>
        <v>0.553</v>
      </c>
      <c r="F714" s="261" t="str">
        <f t="shared" si="38"/>
        <v>是</v>
      </c>
      <c r="G714" s="141" t="str">
        <f t="shared" si="39"/>
        <v>项</v>
      </c>
    </row>
    <row r="715" ht="36" customHeight="1" spans="1:7">
      <c r="A715" s="423" t="s">
        <v>1328</v>
      </c>
      <c r="B715" s="288" t="s">
        <v>1329</v>
      </c>
      <c r="C715" s="290">
        <v>5486</v>
      </c>
      <c r="D715" s="290">
        <v>5638</v>
      </c>
      <c r="E715" s="291">
        <f t="shared" si="37"/>
        <v>0.028</v>
      </c>
      <c r="F715" s="261" t="str">
        <f t="shared" si="38"/>
        <v>是</v>
      </c>
      <c r="G715" s="141" t="str">
        <f t="shared" si="39"/>
        <v>项</v>
      </c>
    </row>
    <row r="716" ht="36" customHeight="1" spans="1:7">
      <c r="A716" s="423" t="s">
        <v>1330</v>
      </c>
      <c r="B716" s="288" t="s">
        <v>1331</v>
      </c>
      <c r="C716" s="290">
        <v>3821</v>
      </c>
      <c r="D716" s="290">
        <v>3725</v>
      </c>
      <c r="E716" s="291">
        <f t="shared" si="37"/>
        <v>-0.025</v>
      </c>
      <c r="F716" s="261" t="str">
        <f t="shared" si="38"/>
        <v>是</v>
      </c>
      <c r="G716" s="141" t="str">
        <f t="shared" si="39"/>
        <v>项</v>
      </c>
    </row>
    <row r="717" ht="36" customHeight="1" spans="1:7">
      <c r="A717" s="423" t="s">
        <v>1332</v>
      </c>
      <c r="B717" s="288" t="s">
        <v>1333</v>
      </c>
      <c r="C717" s="290">
        <v>1478</v>
      </c>
      <c r="D717" s="290">
        <v>1501</v>
      </c>
      <c r="E717" s="291">
        <f t="shared" si="37"/>
        <v>0.016</v>
      </c>
      <c r="F717" s="261" t="str">
        <f t="shared" si="38"/>
        <v>是</v>
      </c>
      <c r="G717" s="141" t="str">
        <f t="shared" si="39"/>
        <v>项</v>
      </c>
    </row>
    <row r="718" ht="36" customHeight="1" spans="1:7">
      <c r="A718" s="422" t="s">
        <v>1334</v>
      </c>
      <c r="B718" s="284" t="s">
        <v>1335</v>
      </c>
      <c r="C718" s="293">
        <v>31978</v>
      </c>
      <c r="D718" s="293">
        <f>SUM(D719:D721)</f>
        <v>3357</v>
      </c>
      <c r="E718" s="291">
        <f t="shared" ref="E718:E781" si="40">IF(C718&gt;0,D718/C718-1,IF(C718&lt;0,-(D718/C718-1),""))</f>
        <v>-0.895</v>
      </c>
      <c r="F718" s="261" t="str">
        <f t="shared" si="38"/>
        <v>是</v>
      </c>
      <c r="G718" s="141" t="str">
        <f t="shared" si="39"/>
        <v>款</v>
      </c>
    </row>
    <row r="719" ht="36" customHeight="1" spans="1:7">
      <c r="A719" s="423" t="s">
        <v>1336</v>
      </c>
      <c r="B719" s="288" t="s">
        <v>1337</v>
      </c>
      <c r="C719" s="290">
        <v>0</v>
      </c>
      <c r="D719" s="290">
        <v>0</v>
      </c>
      <c r="E719" s="291" t="str">
        <f t="shared" si="40"/>
        <v/>
      </c>
      <c r="F719" s="261" t="str">
        <f t="shared" si="38"/>
        <v>否</v>
      </c>
      <c r="G719" s="141" t="str">
        <f t="shared" si="39"/>
        <v>项</v>
      </c>
    </row>
    <row r="720" ht="36" customHeight="1" spans="1:7">
      <c r="A720" s="423" t="s">
        <v>1338</v>
      </c>
      <c r="B720" s="288" t="s">
        <v>1339</v>
      </c>
      <c r="C720" s="290">
        <v>31978</v>
      </c>
      <c r="D720" s="290">
        <v>3357</v>
      </c>
      <c r="E720" s="291">
        <f t="shared" si="40"/>
        <v>-0.895</v>
      </c>
      <c r="F720" s="261" t="str">
        <f t="shared" si="38"/>
        <v>是</v>
      </c>
      <c r="G720" s="141" t="str">
        <f t="shared" si="39"/>
        <v>项</v>
      </c>
    </row>
    <row r="721" ht="36" customHeight="1" spans="1:7">
      <c r="A721" s="423" t="s">
        <v>1340</v>
      </c>
      <c r="B721" s="288" t="s">
        <v>1341</v>
      </c>
      <c r="C721" s="290">
        <v>0</v>
      </c>
      <c r="D721" s="290">
        <v>0</v>
      </c>
      <c r="E721" s="291" t="str">
        <f t="shared" si="40"/>
        <v/>
      </c>
      <c r="F721" s="261" t="str">
        <f t="shared" si="38"/>
        <v>否</v>
      </c>
      <c r="G721" s="141" t="str">
        <f t="shared" si="39"/>
        <v>项</v>
      </c>
    </row>
    <row r="722" ht="36" customHeight="1" spans="1:7">
      <c r="A722" s="422" t="s">
        <v>1342</v>
      </c>
      <c r="B722" s="284" t="s">
        <v>1343</v>
      </c>
      <c r="C722" s="293">
        <v>3953</v>
      </c>
      <c r="D722" s="293">
        <f>SUM(D723:D725)</f>
        <v>5280</v>
      </c>
      <c r="E722" s="291">
        <f t="shared" si="40"/>
        <v>0.336</v>
      </c>
      <c r="F722" s="261" t="str">
        <f t="shared" si="38"/>
        <v>是</v>
      </c>
      <c r="G722" s="141" t="str">
        <f t="shared" si="39"/>
        <v>款</v>
      </c>
    </row>
    <row r="723" ht="36" customHeight="1" spans="1:7">
      <c r="A723" s="423" t="s">
        <v>1344</v>
      </c>
      <c r="B723" s="288" t="s">
        <v>1345</v>
      </c>
      <c r="C723" s="290">
        <v>3815</v>
      </c>
      <c r="D723" s="290">
        <v>5280</v>
      </c>
      <c r="E723" s="291">
        <f t="shared" si="40"/>
        <v>0.384</v>
      </c>
      <c r="F723" s="261" t="str">
        <f t="shared" si="38"/>
        <v>是</v>
      </c>
      <c r="G723" s="141" t="str">
        <f t="shared" si="39"/>
        <v>项</v>
      </c>
    </row>
    <row r="724" ht="36" customHeight="1" spans="1:7">
      <c r="A724" s="423" t="s">
        <v>1346</v>
      </c>
      <c r="B724" s="288" t="s">
        <v>1347</v>
      </c>
      <c r="C724" s="290">
        <v>0</v>
      </c>
      <c r="D724" s="290">
        <v>0</v>
      </c>
      <c r="E724" s="291" t="str">
        <f t="shared" si="40"/>
        <v/>
      </c>
      <c r="F724" s="261" t="str">
        <f t="shared" si="38"/>
        <v>否</v>
      </c>
      <c r="G724" s="141" t="str">
        <f t="shared" si="39"/>
        <v>项</v>
      </c>
    </row>
    <row r="725" ht="36" customHeight="1" spans="1:7">
      <c r="A725" s="423" t="s">
        <v>1348</v>
      </c>
      <c r="B725" s="288" t="s">
        <v>1349</v>
      </c>
      <c r="C725" s="290">
        <v>138</v>
      </c>
      <c r="D725" s="290">
        <v>0</v>
      </c>
      <c r="E725" s="291">
        <f t="shared" si="40"/>
        <v>-1</v>
      </c>
      <c r="F725" s="261" t="str">
        <f t="shared" si="38"/>
        <v>是</v>
      </c>
      <c r="G725" s="141" t="str">
        <f t="shared" si="39"/>
        <v>项</v>
      </c>
    </row>
    <row r="726" ht="36" customHeight="1" spans="1:7">
      <c r="A726" s="422" t="s">
        <v>1350</v>
      </c>
      <c r="B726" s="284" t="s">
        <v>1351</v>
      </c>
      <c r="C726" s="293">
        <v>198</v>
      </c>
      <c r="D726" s="293">
        <f>SUM(D727:D728)</f>
        <v>260</v>
      </c>
      <c r="E726" s="291">
        <f t="shared" si="40"/>
        <v>0.313</v>
      </c>
      <c r="F726" s="261" t="str">
        <f t="shared" si="38"/>
        <v>是</v>
      </c>
      <c r="G726" s="141" t="str">
        <f t="shared" si="39"/>
        <v>款</v>
      </c>
    </row>
    <row r="727" ht="36" customHeight="1" spans="1:7">
      <c r="A727" s="423" t="s">
        <v>1352</v>
      </c>
      <c r="B727" s="288" t="s">
        <v>1353</v>
      </c>
      <c r="C727" s="290">
        <v>195</v>
      </c>
      <c r="D727" s="290">
        <v>260</v>
      </c>
      <c r="E727" s="291">
        <f t="shared" si="40"/>
        <v>0.333</v>
      </c>
      <c r="F727" s="261" t="str">
        <f t="shared" si="38"/>
        <v>是</v>
      </c>
      <c r="G727" s="141" t="str">
        <f t="shared" si="39"/>
        <v>项</v>
      </c>
    </row>
    <row r="728" ht="36" customHeight="1" spans="1:7">
      <c r="A728" s="423" t="s">
        <v>1354</v>
      </c>
      <c r="B728" s="288" t="s">
        <v>1355</v>
      </c>
      <c r="C728" s="290">
        <v>3</v>
      </c>
      <c r="D728" s="290">
        <v>0</v>
      </c>
      <c r="E728" s="291">
        <f t="shared" si="40"/>
        <v>-1</v>
      </c>
      <c r="F728" s="261" t="str">
        <f t="shared" si="38"/>
        <v>是</v>
      </c>
      <c r="G728" s="141" t="str">
        <f t="shared" si="39"/>
        <v>项</v>
      </c>
    </row>
    <row r="729" ht="36" customHeight="1" spans="1:7">
      <c r="A729" s="422" t="s">
        <v>1356</v>
      </c>
      <c r="B729" s="284" t="s">
        <v>1357</v>
      </c>
      <c r="C729" s="293"/>
      <c r="D729" s="293"/>
      <c r="E729" s="291" t="str">
        <f t="shared" si="40"/>
        <v/>
      </c>
      <c r="F729" s="261" t="str">
        <f t="shared" si="38"/>
        <v>否</v>
      </c>
      <c r="G729" s="141" t="str">
        <f t="shared" si="39"/>
        <v>款</v>
      </c>
    </row>
    <row r="730" ht="36" customHeight="1" spans="1:7">
      <c r="A730" s="423" t="s">
        <v>1358</v>
      </c>
      <c r="B730" s="288" t="s">
        <v>140</v>
      </c>
      <c r="C730" s="290"/>
      <c r="D730" s="290"/>
      <c r="E730" s="291" t="str">
        <f t="shared" si="40"/>
        <v/>
      </c>
      <c r="F730" s="261" t="str">
        <f t="shared" si="38"/>
        <v>否</v>
      </c>
      <c r="G730" s="141" t="str">
        <f t="shared" si="39"/>
        <v>项</v>
      </c>
    </row>
    <row r="731" ht="36" customHeight="1" spans="1:7">
      <c r="A731" s="423" t="s">
        <v>1359</v>
      </c>
      <c r="B731" s="288" t="s">
        <v>142</v>
      </c>
      <c r="C731" s="290">
        <v>0</v>
      </c>
      <c r="D731" s="290">
        <v>0</v>
      </c>
      <c r="E731" s="291" t="str">
        <f t="shared" si="40"/>
        <v/>
      </c>
      <c r="F731" s="261" t="str">
        <f t="shared" si="38"/>
        <v>否</v>
      </c>
      <c r="G731" s="141" t="str">
        <f t="shared" si="39"/>
        <v>项</v>
      </c>
    </row>
    <row r="732" ht="36" customHeight="1" spans="1:7">
      <c r="A732" s="423" t="s">
        <v>1360</v>
      </c>
      <c r="B732" s="288" t="s">
        <v>144</v>
      </c>
      <c r="C732" s="290">
        <v>0</v>
      </c>
      <c r="D732" s="290">
        <v>0</v>
      </c>
      <c r="E732" s="291" t="str">
        <f t="shared" si="40"/>
        <v/>
      </c>
      <c r="F732" s="261" t="str">
        <f t="shared" si="38"/>
        <v>否</v>
      </c>
      <c r="G732" s="141" t="str">
        <f t="shared" si="39"/>
        <v>项</v>
      </c>
    </row>
    <row r="733" ht="36" customHeight="1" spans="1:7">
      <c r="A733" s="423" t="s">
        <v>1361</v>
      </c>
      <c r="B733" s="288" t="s">
        <v>241</v>
      </c>
      <c r="C733" s="290">
        <v>0</v>
      </c>
      <c r="D733" s="290">
        <v>0</v>
      </c>
      <c r="E733" s="291" t="str">
        <f t="shared" si="40"/>
        <v/>
      </c>
      <c r="F733" s="261" t="str">
        <f t="shared" si="38"/>
        <v>否</v>
      </c>
      <c r="G733" s="141" t="str">
        <f t="shared" si="39"/>
        <v>项</v>
      </c>
    </row>
    <row r="734" ht="36" customHeight="1" spans="1:7">
      <c r="A734" s="423" t="s">
        <v>1362</v>
      </c>
      <c r="B734" s="288" t="s">
        <v>1363</v>
      </c>
      <c r="C734" s="290"/>
      <c r="D734" s="290"/>
      <c r="E734" s="291" t="str">
        <f t="shared" si="40"/>
        <v/>
      </c>
      <c r="F734" s="261" t="str">
        <f t="shared" si="38"/>
        <v>否</v>
      </c>
      <c r="G734" s="141" t="str">
        <f t="shared" si="39"/>
        <v>项</v>
      </c>
    </row>
    <row r="735" ht="36" customHeight="1" spans="1:7">
      <c r="A735" s="423" t="s">
        <v>1364</v>
      </c>
      <c r="B735" s="288" t="s">
        <v>1365</v>
      </c>
      <c r="C735" s="290"/>
      <c r="D735" s="290"/>
      <c r="E735" s="291" t="str">
        <f t="shared" si="40"/>
        <v/>
      </c>
      <c r="F735" s="261" t="str">
        <f t="shared" si="38"/>
        <v>否</v>
      </c>
      <c r="G735" s="141" t="str">
        <f t="shared" si="39"/>
        <v>项</v>
      </c>
    </row>
    <row r="736" ht="36" customHeight="1" spans="1:7">
      <c r="A736" s="423" t="s">
        <v>1366</v>
      </c>
      <c r="B736" s="288" t="s">
        <v>158</v>
      </c>
      <c r="C736" s="290"/>
      <c r="D736" s="290"/>
      <c r="E736" s="291" t="str">
        <f t="shared" si="40"/>
        <v/>
      </c>
      <c r="F736" s="261" t="str">
        <f t="shared" si="38"/>
        <v>否</v>
      </c>
      <c r="G736" s="141" t="str">
        <f t="shared" si="39"/>
        <v>项</v>
      </c>
    </row>
    <row r="737" ht="36" customHeight="1" spans="1:7">
      <c r="A737" s="423" t="s">
        <v>1367</v>
      </c>
      <c r="B737" s="288" t="s">
        <v>1368</v>
      </c>
      <c r="C737" s="290">
        <v>0</v>
      </c>
      <c r="D737" s="290">
        <v>0</v>
      </c>
      <c r="E737" s="291" t="str">
        <f t="shared" si="40"/>
        <v/>
      </c>
      <c r="F737" s="261" t="str">
        <f t="shared" si="38"/>
        <v>否</v>
      </c>
      <c r="G737" s="141" t="str">
        <f t="shared" si="39"/>
        <v>项</v>
      </c>
    </row>
    <row r="738" ht="36" customHeight="1" spans="1:7">
      <c r="A738" s="422" t="s">
        <v>1369</v>
      </c>
      <c r="B738" s="284" t="s">
        <v>1370</v>
      </c>
      <c r="C738" s="293">
        <v>6</v>
      </c>
      <c r="D738" s="293">
        <f>SUM(D739)</f>
        <v>21</v>
      </c>
      <c r="E738" s="291">
        <f t="shared" si="40"/>
        <v>2.5</v>
      </c>
      <c r="F738" s="261" t="str">
        <f t="shared" si="38"/>
        <v>是</v>
      </c>
      <c r="G738" s="141" t="str">
        <f t="shared" si="39"/>
        <v>款</v>
      </c>
    </row>
    <row r="739" ht="36" customHeight="1" spans="1:7">
      <c r="A739" s="423" t="s">
        <v>1371</v>
      </c>
      <c r="B739" s="288" t="s">
        <v>1372</v>
      </c>
      <c r="C739" s="290">
        <v>6</v>
      </c>
      <c r="D739" s="290">
        <v>21</v>
      </c>
      <c r="E739" s="291">
        <f t="shared" si="40"/>
        <v>2.5</v>
      </c>
      <c r="F739" s="261" t="str">
        <f t="shared" si="38"/>
        <v>是</v>
      </c>
      <c r="G739" s="141" t="str">
        <f t="shared" si="39"/>
        <v>项</v>
      </c>
    </row>
    <row r="740" ht="36" customHeight="1" spans="1:7">
      <c r="A740" s="422" t="s">
        <v>1373</v>
      </c>
      <c r="B740" s="284" t="s">
        <v>1374</v>
      </c>
      <c r="C740" s="293"/>
      <c r="D740" s="293">
        <f>D741</f>
        <v>72</v>
      </c>
      <c r="E740" s="291" t="str">
        <f t="shared" si="40"/>
        <v/>
      </c>
      <c r="F740" s="261" t="str">
        <f t="shared" si="38"/>
        <v>是</v>
      </c>
      <c r="G740" s="141" t="str">
        <f t="shared" si="39"/>
        <v>款</v>
      </c>
    </row>
    <row r="741" ht="36" customHeight="1" spans="1:7">
      <c r="A741" s="423">
        <v>2109999</v>
      </c>
      <c r="B741" s="288" t="s">
        <v>1375</v>
      </c>
      <c r="C741" s="290"/>
      <c r="D741" s="290">
        <v>72</v>
      </c>
      <c r="E741" s="291" t="str">
        <f t="shared" si="40"/>
        <v/>
      </c>
      <c r="F741" s="261" t="str">
        <f t="shared" si="38"/>
        <v>是</v>
      </c>
      <c r="G741" s="141" t="str">
        <f t="shared" si="39"/>
        <v>项</v>
      </c>
    </row>
    <row r="742" ht="36" customHeight="1" spans="1:7">
      <c r="A742" s="426" t="s">
        <v>1376</v>
      </c>
      <c r="B742" s="427" t="s">
        <v>520</v>
      </c>
      <c r="C742" s="428"/>
      <c r="D742" s="428"/>
      <c r="E742" s="291" t="str">
        <f t="shared" si="40"/>
        <v/>
      </c>
      <c r="F742" s="261" t="str">
        <f t="shared" si="38"/>
        <v>否</v>
      </c>
      <c r="G742" s="141" t="str">
        <f t="shared" si="39"/>
        <v>项</v>
      </c>
    </row>
    <row r="743" ht="36" customHeight="1" spans="1:7">
      <c r="A743" s="426" t="s">
        <v>1377</v>
      </c>
      <c r="B743" s="427" t="s">
        <v>706</v>
      </c>
      <c r="C743" s="428"/>
      <c r="D743" s="428"/>
      <c r="E743" s="291" t="str">
        <f t="shared" si="40"/>
        <v/>
      </c>
      <c r="F743" s="261" t="str">
        <f t="shared" si="38"/>
        <v>否</v>
      </c>
      <c r="G743" s="141" t="str">
        <f t="shared" si="39"/>
        <v>项</v>
      </c>
    </row>
    <row r="744" ht="36" customHeight="1" spans="1:7">
      <c r="A744" s="422" t="s">
        <v>88</v>
      </c>
      <c r="B744" s="284" t="s">
        <v>89</v>
      </c>
      <c r="C744" s="293">
        <v>5225</v>
      </c>
      <c r="D744" s="293">
        <f>SUM(D745,D755,D759,D768,D773,D780,D786,D789,D792,D794,D796,D802,D806,D821)</f>
        <v>2445</v>
      </c>
      <c r="E744" s="291">
        <f t="shared" si="40"/>
        <v>-0.532</v>
      </c>
      <c r="F744" s="261" t="str">
        <f t="shared" si="38"/>
        <v>是</v>
      </c>
      <c r="G744" s="141" t="str">
        <f t="shared" si="39"/>
        <v>类</v>
      </c>
    </row>
    <row r="745" ht="36" customHeight="1" spans="1:7">
      <c r="A745" s="422" t="s">
        <v>1378</v>
      </c>
      <c r="B745" s="284" t="s">
        <v>1379</v>
      </c>
      <c r="C745" s="293">
        <v>487</v>
      </c>
      <c r="D745" s="293">
        <f>SUM(D746:D754)</f>
        <v>494</v>
      </c>
      <c r="E745" s="291">
        <f t="shared" si="40"/>
        <v>0.014</v>
      </c>
      <c r="F745" s="261" t="str">
        <f t="shared" si="38"/>
        <v>是</v>
      </c>
      <c r="G745" s="141" t="str">
        <f t="shared" si="39"/>
        <v>款</v>
      </c>
    </row>
    <row r="746" ht="36" customHeight="1" spans="1:7">
      <c r="A746" s="423" t="s">
        <v>1380</v>
      </c>
      <c r="B746" s="288" t="s">
        <v>140</v>
      </c>
      <c r="C746" s="290"/>
      <c r="D746" s="290"/>
      <c r="E746" s="291" t="str">
        <f t="shared" si="40"/>
        <v/>
      </c>
      <c r="F746" s="261" t="str">
        <f t="shared" si="38"/>
        <v>否</v>
      </c>
      <c r="G746" s="141" t="str">
        <f t="shared" si="39"/>
        <v>项</v>
      </c>
    </row>
    <row r="747" ht="36" customHeight="1" spans="1:7">
      <c r="A747" s="423" t="s">
        <v>1381</v>
      </c>
      <c r="B747" s="288" t="s">
        <v>142</v>
      </c>
      <c r="C747" s="290"/>
      <c r="D747" s="290">
        <v>20</v>
      </c>
      <c r="E747" s="291" t="str">
        <f t="shared" si="40"/>
        <v/>
      </c>
      <c r="F747" s="261" t="str">
        <f t="shared" si="38"/>
        <v>是</v>
      </c>
      <c r="G747" s="141" t="str">
        <f t="shared" si="39"/>
        <v>项</v>
      </c>
    </row>
    <row r="748" ht="36" customHeight="1" spans="1:7">
      <c r="A748" s="423" t="s">
        <v>1382</v>
      </c>
      <c r="B748" s="288" t="s">
        <v>144</v>
      </c>
      <c r="C748" s="290"/>
      <c r="D748" s="290"/>
      <c r="E748" s="291" t="str">
        <f t="shared" si="40"/>
        <v/>
      </c>
      <c r="F748" s="261" t="str">
        <f t="shared" si="38"/>
        <v>否</v>
      </c>
      <c r="G748" s="141" t="str">
        <f t="shared" si="39"/>
        <v>项</v>
      </c>
    </row>
    <row r="749" ht="36" customHeight="1" spans="1:7">
      <c r="A749" s="423" t="s">
        <v>1383</v>
      </c>
      <c r="B749" s="288" t="s">
        <v>1384</v>
      </c>
      <c r="C749" s="290"/>
      <c r="D749" s="290"/>
      <c r="E749" s="291" t="str">
        <f t="shared" si="40"/>
        <v/>
      </c>
      <c r="F749" s="261" t="str">
        <f t="shared" si="38"/>
        <v>否</v>
      </c>
      <c r="G749" s="141" t="str">
        <f t="shared" si="39"/>
        <v>项</v>
      </c>
    </row>
    <row r="750" ht="36" customHeight="1" spans="1:7">
      <c r="A750" s="423" t="s">
        <v>1385</v>
      </c>
      <c r="B750" s="288" t="s">
        <v>1386</v>
      </c>
      <c r="C750" s="290"/>
      <c r="D750" s="290"/>
      <c r="E750" s="291" t="str">
        <f t="shared" si="40"/>
        <v/>
      </c>
      <c r="F750" s="261" t="str">
        <f t="shared" si="38"/>
        <v>否</v>
      </c>
      <c r="G750" s="141" t="str">
        <f t="shared" si="39"/>
        <v>项</v>
      </c>
    </row>
    <row r="751" ht="36" customHeight="1" spans="1:7">
      <c r="A751" s="423" t="s">
        <v>1387</v>
      </c>
      <c r="B751" s="288" t="s">
        <v>1388</v>
      </c>
      <c r="C751" s="290"/>
      <c r="D751" s="290"/>
      <c r="E751" s="291" t="str">
        <f t="shared" si="40"/>
        <v/>
      </c>
      <c r="F751" s="261" t="str">
        <f t="shared" si="38"/>
        <v>否</v>
      </c>
      <c r="G751" s="141" t="str">
        <f t="shared" si="39"/>
        <v>项</v>
      </c>
    </row>
    <row r="752" ht="36" customHeight="1" spans="1:7">
      <c r="A752" s="423" t="s">
        <v>1389</v>
      </c>
      <c r="B752" s="288" t="s">
        <v>1390</v>
      </c>
      <c r="C752" s="290"/>
      <c r="D752" s="290"/>
      <c r="E752" s="291" t="str">
        <f t="shared" si="40"/>
        <v/>
      </c>
      <c r="F752" s="261" t="str">
        <f t="shared" si="38"/>
        <v>否</v>
      </c>
      <c r="G752" s="141" t="str">
        <f t="shared" si="39"/>
        <v>项</v>
      </c>
    </row>
    <row r="753" ht="36" customHeight="1" spans="1:7">
      <c r="A753" s="423" t="s">
        <v>1391</v>
      </c>
      <c r="B753" s="288" t="s">
        <v>1392</v>
      </c>
      <c r="C753" s="290"/>
      <c r="D753" s="290"/>
      <c r="E753" s="291" t="str">
        <f t="shared" si="40"/>
        <v/>
      </c>
      <c r="F753" s="261" t="str">
        <f t="shared" si="38"/>
        <v>否</v>
      </c>
      <c r="G753" s="141" t="str">
        <f t="shared" si="39"/>
        <v>项</v>
      </c>
    </row>
    <row r="754" ht="36" customHeight="1" spans="1:7">
      <c r="A754" s="423" t="s">
        <v>1393</v>
      </c>
      <c r="B754" s="288" t="s">
        <v>1394</v>
      </c>
      <c r="C754" s="290">
        <v>487</v>
      </c>
      <c r="D754" s="290">
        <v>474</v>
      </c>
      <c r="E754" s="291">
        <f t="shared" si="40"/>
        <v>-0.027</v>
      </c>
      <c r="F754" s="261" t="str">
        <f t="shared" si="38"/>
        <v>是</v>
      </c>
      <c r="G754" s="141" t="str">
        <f t="shared" si="39"/>
        <v>项</v>
      </c>
    </row>
    <row r="755" ht="36" customHeight="1" spans="1:7">
      <c r="A755" s="422" t="s">
        <v>1395</v>
      </c>
      <c r="B755" s="284" t="s">
        <v>1396</v>
      </c>
      <c r="C755" s="293"/>
      <c r="D755" s="293">
        <f>SUM(D756:D758)</f>
        <v>67</v>
      </c>
      <c r="E755" s="291" t="str">
        <f t="shared" si="40"/>
        <v/>
      </c>
      <c r="F755" s="261" t="str">
        <f t="shared" si="38"/>
        <v>是</v>
      </c>
      <c r="G755" s="141" t="str">
        <f t="shared" si="39"/>
        <v>款</v>
      </c>
    </row>
    <row r="756" ht="36" customHeight="1" spans="1:7">
      <c r="A756" s="423" t="s">
        <v>1397</v>
      </c>
      <c r="B756" s="288" t="s">
        <v>1398</v>
      </c>
      <c r="C756" s="290"/>
      <c r="D756" s="290"/>
      <c r="E756" s="291" t="str">
        <f t="shared" si="40"/>
        <v/>
      </c>
      <c r="F756" s="261" t="str">
        <f t="shared" si="38"/>
        <v>否</v>
      </c>
      <c r="G756" s="141" t="str">
        <f t="shared" si="39"/>
        <v>项</v>
      </c>
    </row>
    <row r="757" ht="36" customHeight="1" spans="1:7">
      <c r="A757" s="423" t="s">
        <v>1399</v>
      </c>
      <c r="B757" s="288" t="s">
        <v>1400</v>
      </c>
      <c r="C757" s="290"/>
      <c r="D757" s="290"/>
      <c r="E757" s="291" t="str">
        <f t="shared" si="40"/>
        <v/>
      </c>
      <c r="F757" s="261" t="str">
        <f t="shared" si="38"/>
        <v>否</v>
      </c>
      <c r="G757" s="141" t="str">
        <f t="shared" si="39"/>
        <v>项</v>
      </c>
    </row>
    <row r="758" ht="36" customHeight="1" spans="1:7">
      <c r="A758" s="423" t="s">
        <v>1401</v>
      </c>
      <c r="B758" s="288" t="s">
        <v>1402</v>
      </c>
      <c r="C758" s="290"/>
      <c r="D758" s="290">
        <v>67</v>
      </c>
      <c r="E758" s="291" t="str">
        <f t="shared" si="40"/>
        <v/>
      </c>
      <c r="F758" s="261" t="str">
        <f t="shared" si="38"/>
        <v>是</v>
      </c>
      <c r="G758" s="141" t="str">
        <f t="shared" si="39"/>
        <v>项</v>
      </c>
    </row>
    <row r="759" ht="36" customHeight="1" spans="1:7">
      <c r="A759" s="422" t="s">
        <v>1403</v>
      </c>
      <c r="B759" s="284" t="s">
        <v>1404</v>
      </c>
      <c r="C759" s="293">
        <v>1673</v>
      </c>
      <c r="D759" s="293">
        <f>SUM(D760:D767)</f>
        <v>1350</v>
      </c>
      <c r="E759" s="291">
        <f t="shared" si="40"/>
        <v>-0.193</v>
      </c>
      <c r="F759" s="261" t="str">
        <f t="shared" si="38"/>
        <v>是</v>
      </c>
      <c r="G759" s="141" t="str">
        <f t="shared" si="39"/>
        <v>款</v>
      </c>
    </row>
    <row r="760" ht="36" customHeight="1" spans="1:7">
      <c r="A760" s="423" t="s">
        <v>1405</v>
      </c>
      <c r="B760" s="288" t="s">
        <v>1406</v>
      </c>
      <c r="C760" s="290"/>
      <c r="D760" s="290"/>
      <c r="E760" s="291" t="str">
        <f t="shared" si="40"/>
        <v/>
      </c>
      <c r="F760" s="261" t="str">
        <f t="shared" si="38"/>
        <v>否</v>
      </c>
      <c r="G760" s="141" t="str">
        <f t="shared" si="39"/>
        <v>项</v>
      </c>
    </row>
    <row r="761" ht="36" customHeight="1" spans="1:7">
      <c r="A761" s="423" t="s">
        <v>1407</v>
      </c>
      <c r="B761" s="288" t="s">
        <v>1408</v>
      </c>
      <c r="C761" s="290">
        <v>1523</v>
      </c>
      <c r="D761" s="290">
        <v>1350</v>
      </c>
      <c r="E761" s="291">
        <f t="shared" si="40"/>
        <v>-0.114</v>
      </c>
      <c r="F761" s="261" t="str">
        <f t="shared" si="38"/>
        <v>是</v>
      </c>
      <c r="G761" s="141" t="str">
        <f t="shared" si="39"/>
        <v>项</v>
      </c>
    </row>
    <row r="762" ht="36" customHeight="1" spans="1:7">
      <c r="A762" s="423" t="s">
        <v>1409</v>
      </c>
      <c r="B762" s="288" t="s">
        <v>1410</v>
      </c>
      <c r="C762" s="290">
        <v>0</v>
      </c>
      <c r="D762" s="290">
        <v>0</v>
      </c>
      <c r="E762" s="291" t="str">
        <f t="shared" si="40"/>
        <v/>
      </c>
      <c r="F762" s="261" t="str">
        <f t="shared" si="38"/>
        <v>否</v>
      </c>
      <c r="G762" s="141" t="str">
        <f t="shared" si="39"/>
        <v>项</v>
      </c>
    </row>
    <row r="763" ht="36" customHeight="1" spans="1:7">
      <c r="A763" s="423" t="s">
        <v>1411</v>
      </c>
      <c r="B763" s="288" t="s">
        <v>1412</v>
      </c>
      <c r="C763" s="290"/>
      <c r="D763" s="290"/>
      <c r="E763" s="291" t="str">
        <f t="shared" si="40"/>
        <v/>
      </c>
      <c r="F763" s="261" t="str">
        <f t="shared" si="38"/>
        <v>否</v>
      </c>
      <c r="G763" s="141" t="str">
        <f t="shared" si="39"/>
        <v>项</v>
      </c>
    </row>
    <row r="764" ht="36" customHeight="1" spans="1:7">
      <c r="A764" s="423" t="s">
        <v>1413</v>
      </c>
      <c r="B764" s="288" t="s">
        <v>1414</v>
      </c>
      <c r="C764" s="290">
        <v>0</v>
      </c>
      <c r="D764" s="290">
        <v>0</v>
      </c>
      <c r="E764" s="291" t="str">
        <f t="shared" si="40"/>
        <v/>
      </c>
      <c r="F764" s="261" t="str">
        <f t="shared" si="38"/>
        <v>否</v>
      </c>
      <c r="G764" s="141" t="str">
        <f t="shared" si="39"/>
        <v>项</v>
      </c>
    </row>
    <row r="765" ht="36" customHeight="1" spans="1:7">
      <c r="A765" s="423" t="s">
        <v>1415</v>
      </c>
      <c r="B765" s="288" t="s">
        <v>1416</v>
      </c>
      <c r="C765" s="290">
        <v>0</v>
      </c>
      <c r="D765" s="290">
        <v>0</v>
      </c>
      <c r="E765" s="291" t="str">
        <f t="shared" si="40"/>
        <v/>
      </c>
      <c r="F765" s="261" t="str">
        <f t="shared" si="38"/>
        <v>否</v>
      </c>
      <c r="G765" s="141" t="str">
        <f t="shared" si="39"/>
        <v>项</v>
      </c>
    </row>
    <row r="766" ht="36" customHeight="1" spans="1:7">
      <c r="A766" s="288" t="s">
        <v>1417</v>
      </c>
      <c r="B766" s="288" t="s">
        <v>1418</v>
      </c>
      <c r="C766" s="290">
        <v>0</v>
      </c>
      <c r="D766" s="290">
        <v>0</v>
      </c>
      <c r="E766" s="291" t="str">
        <f t="shared" si="40"/>
        <v/>
      </c>
      <c r="F766" s="261" t="str">
        <f t="shared" si="38"/>
        <v>否</v>
      </c>
      <c r="G766" s="141" t="str">
        <f t="shared" si="39"/>
        <v>项</v>
      </c>
    </row>
    <row r="767" ht="36" customHeight="1" spans="1:7">
      <c r="A767" s="423" t="s">
        <v>1419</v>
      </c>
      <c r="B767" s="288" t="s">
        <v>1420</v>
      </c>
      <c r="C767" s="290">
        <v>150</v>
      </c>
      <c r="D767" s="290"/>
      <c r="E767" s="291">
        <f t="shared" si="40"/>
        <v>-1</v>
      </c>
      <c r="F767" s="261" t="str">
        <f t="shared" si="38"/>
        <v>是</v>
      </c>
      <c r="G767" s="141" t="str">
        <f t="shared" si="39"/>
        <v>项</v>
      </c>
    </row>
    <row r="768" ht="36" customHeight="1" spans="1:7">
      <c r="A768" s="422" t="s">
        <v>1421</v>
      </c>
      <c r="B768" s="284" t="s">
        <v>1422</v>
      </c>
      <c r="C768" s="293">
        <v>1765</v>
      </c>
      <c r="D768" s="293">
        <f>SUM(D769:D772)</f>
        <v>459</v>
      </c>
      <c r="E768" s="291">
        <f t="shared" si="40"/>
        <v>-0.74</v>
      </c>
      <c r="F768" s="261" t="str">
        <f t="shared" si="38"/>
        <v>是</v>
      </c>
      <c r="G768" s="141" t="str">
        <f t="shared" si="39"/>
        <v>款</v>
      </c>
    </row>
    <row r="769" ht="36" customHeight="1" spans="1:7">
      <c r="A769" s="423" t="s">
        <v>1423</v>
      </c>
      <c r="B769" s="288" t="s">
        <v>1424</v>
      </c>
      <c r="C769" s="290">
        <v>179</v>
      </c>
      <c r="D769" s="290">
        <v>213</v>
      </c>
      <c r="E769" s="291">
        <f t="shared" si="40"/>
        <v>0.19</v>
      </c>
      <c r="F769" s="261" t="str">
        <f t="shared" si="38"/>
        <v>是</v>
      </c>
      <c r="G769" s="141" t="str">
        <f t="shared" si="39"/>
        <v>项</v>
      </c>
    </row>
    <row r="770" ht="36" customHeight="1" spans="1:7">
      <c r="A770" s="423" t="s">
        <v>1425</v>
      </c>
      <c r="B770" s="288" t="s">
        <v>1426</v>
      </c>
      <c r="C770" s="290">
        <v>1297</v>
      </c>
      <c r="D770" s="290"/>
      <c r="E770" s="291">
        <f t="shared" si="40"/>
        <v>-1</v>
      </c>
      <c r="F770" s="261" t="str">
        <f t="shared" si="38"/>
        <v>是</v>
      </c>
      <c r="G770" s="141" t="str">
        <f t="shared" si="39"/>
        <v>项</v>
      </c>
    </row>
    <row r="771" ht="36" customHeight="1" spans="1:7">
      <c r="A771" s="423" t="s">
        <v>1427</v>
      </c>
      <c r="B771" s="288" t="s">
        <v>1428</v>
      </c>
      <c r="C771" s="290"/>
      <c r="D771" s="290"/>
      <c r="E771" s="291" t="str">
        <f t="shared" si="40"/>
        <v/>
      </c>
      <c r="F771" s="261" t="str">
        <f t="shared" si="38"/>
        <v>否</v>
      </c>
      <c r="G771" s="141" t="str">
        <f t="shared" si="39"/>
        <v>项</v>
      </c>
    </row>
    <row r="772" ht="36" customHeight="1" spans="1:7">
      <c r="A772" s="423" t="s">
        <v>1429</v>
      </c>
      <c r="B772" s="288" t="s">
        <v>1430</v>
      </c>
      <c r="C772" s="290">
        <v>289</v>
      </c>
      <c r="D772" s="290">
        <v>246</v>
      </c>
      <c r="E772" s="291">
        <f t="shared" si="40"/>
        <v>-0.149</v>
      </c>
      <c r="F772" s="261" t="str">
        <f t="shared" si="38"/>
        <v>是</v>
      </c>
      <c r="G772" s="141" t="str">
        <f t="shared" si="39"/>
        <v>项</v>
      </c>
    </row>
    <row r="773" ht="36" customHeight="1" spans="1:7">
      <c r="A773" s="422" t="s">
        <v>1431</v>
      </c>
      <c r="B773" s="284" t="s">
        <v>1432</v>
      </c>
      <c r="C773" s="293">
        <v>30</v>
      </c>
      <c r="D773" s="293">
        <f>SUM(D774:D779)</f>
        <v>0</v>
      </c>
      <c r="E773" s="291">
        <f t="shared" si="40"/>
        <v>-1</v>
      </c>
      <c r="F773" s="261" t="str">
        <f t="shared" ref="F773:F836" si="41">IF(LEN(A773)=3,"是",IF(B773&lt;&gt;"",IF(SUM(C773:D773)&lt;&gt;0,"是","否"),"是"))</f>
        <v>是</v>
      </c>
      <c r="G773" s="141" t="str">
        <f t="shared" ref="G773:G836" si="42">IF(LEN(A773)=3,"类",IF(LEN(A773)=5,"款","项"))</f>
        <v>款</v>
      </c>
    </row>
    <row r="774" ht="36" customHeight="1" spans="1:7">
      <c r="A774" s="423" t="s">
        <v>1433</v>
      </c>
      <c r="B774" s="288" t="s">
        <v>1434</v>
      </c>
      <c r="C774" s="290">
        <v>30</v>
      </c>
      <c r="D774" s="290">
        <v>0</v>
      </c>
      <c r="E774" s="291">
        <f t="shared" si="40"/>
        <v>-1</v>
      </c>
      <c r="F774" s="261" t="str">
        <f t="shared" si="41"/>
        <v>是</v>
      </c>
      <c r="G774" s="141" t="str">
        <f t="shared" si="42"/>
        <v>项</v>
      </c>
    </row>
    <row r="775" ht="36" customHeight="1" spans="1:7">
      <c r="A775" s="423" t="s">
        <v>1435</v>
      </c>
      <c r="B775" s="288" t="s">
        <v>1436</v>
      </c>
      <c r="C775" s="290">
        <v>0</v>
      </c>
      <c r="D775" s="290">
        <v>0</v>
      </c>
      <c r="E775" s="291" t="str">
        <f t="shared" si="40"/>
        <v/>
      </c>
      <c r="F775" s="261" t="str">
        <f t="shared" si="41"/>
        <v>否</v>
      </c>
      <c r="G775" s="141" t="str">
        <f t="shared" si="42"/>
        <v>项</v>
      </c>
    </row>
    <row r="776" ht="36" customHeight="1" spans="1:7">
      <c r="A776" s="423" t="s">
        <v>1437</v>
      </c>
      <c r="B776" s="288" t="s">
        <v>1438</v>
      </c>
      <c r="C776" s="290">
        <v>0</v>
      </c>
      <c r="D776" s="290">
        <v>0</v>
      </c>
      <c r="E776" s="291" t="str">
        <f t="shared" si="40"/>
        <v/>
      </c>
      <c r="F776" s="261" t="str">
        <f t="shared" si="41"/>
        <v>否</v>
      </c>
      <c r="G776" s="141" t="str">
        <f t="shared" si="42"/>
        <v>项</v>
      </c>
    </row>
    <row r="777" ht="36" customHeight="1" spans="1:7">
      <c r="A777" s="423" t="s">
        <v>1439</v>
      </c>
      <c r="B777" s="288" t="s">
        <v>1440</v>
      </c>
      <c r="C777" s="290">
        <v>0</v>
      </c>
      <c r="D777" s="290">
        <v>0</v>
      </c>
      <c r="E777" s="291" t="str">
        <f t="shared" si="40"/>
        <v/>
      </c>
      <c r="F777" s="261" t="str">
        <f t="shared" si="41"/>
        <v>否</v>
      </c>
      <c r="G777" s="141" t="str">
        <f t="shared" si="42"/>
        <v>项</v>
      </c>
    </row>
    <row r="778" ht="36" customHeight="1" spans="1:7">
      <c r="A778" s="423" t="s">
        <v>1441</v>
      </c>
      <c r="B778" s="288" t="s">
        <v>1442</v>
      </c>
      <c r="C778" s="290">
        <v>0</v>
      </c>
      <c r="D778" s="290">
        <v>0</v>
      </c>
      <c r="E778" s="291" t="str">
        <f t="shared" si="40"/>
        <v/>
      </c>
      <c r="F778" s="261" t="str">
        <f t="shared" si="41"/>
        <v>否</v>
      </c>
      <c r="G778" s="141" t="str">
        <f t="shared" si="42"/>
        <v>项</v>
      </c>
    </row>
    <row r="779" ht="36" customHeight="1" spans="1:7">
      <c r="A779" s="423" t="s">
        <v>1443</v>
      </c>
      <c r="B779" s="288" t="s">
        <v>1444</v>
      </c>
      <c r="C779" s="290">
        <v>0</v>
      </c>
      <c r="D779" s="290">
        <v>0</v>
      </c>
      <c r="E779" s="291" t="str">
        <f t="shared" si="40"/>
        <v/>
      </c>
      <c r="F779" s="261" t="str">
        <f t="shared" si="41"/>
        <v>否</v>
      </c>
      <c r="G779" s="141" t="str">
        <f t="shared" si="42"/>
        <v>项</v>
      </c>
    </row>
    <row r="780" ht="36" customHeight="1" spans="1:7">
      <c r="A780" s="422" t="s">
        <v>1445</v>
      </c>
      <c r="B780" s="284" t="s">
        <v>1446</v>
      </c>
      <c r="C780" s="293">
        <v>1270</v>
      </c>
      <c r="D780" s="293">
        <f>SUM(D781:D785)</f>
        <v>0</v>
      </c>
      <c r="E780" s="291">
        <f t="shared" si="40"/>
        <v>-1</v>
      </c>
      <c r="F780" s="261" t="str">
        <f t="shared" si="41"/>
        <v>是</v>
      </c>
      <c r="G780" s="141" t="str">
        <f t="shared" si="42"/>
        <v>款</v>
      </c>
    </row>
    <row r="781" ht="36" customHeight="1" spans="1:7">
      <c r="A781" s="423" t="s">
        <v>1447</v>
      </c>
      <c r="B781" s="288" t="s">
        <v>1448</v>
      </c>
      <c r="C781" s="290">
        <v>0</v>
      </c>
      <c r="D781" s="290">
        <v>0</v>
      </c>
      <c r="E781" s="291" t="str">
        <f t="shared" si="40"/>
        <v/>
      </c>
      <c r="F781" s="261" t="str">
        <f t="shared" si="41"/>
        <v>否</v>
      </c>
      <c r="G781" s="141" t="str">
        <f t="shared" si="42"/>
        <v>项</v>
      </c>
    </row>
    <row r="782" ht="36" customHeight="1" spans="1:7">
      <c r="A782" s="423" t="s">
        <v>1449</v>
      </c>
      <c r="B782" s="288" t="s">
        <v>1450</v>
      </c>
      <c r="C782" s="290">
        <v>0</v>
      </c>
      <c r="D782" s="290">
        <v>0</v>
      </c>
      <c r="E782" s="291" t="str">
        <f t="shared" ref="E782:E845" si="43">IF(C782&gt;0,D782/C782-1,IF(C782&lt;0,-(D782/C782-1),""))</f>
        <v/>
      </c>
      <c r="F782" s="261" t="str">
        <f t="shared" si="41"/>
        <v>否</v>
      </c>
      <c r="G782" s="141" t="str">
        <f t="shared" si="42"/>
        <v>项</v>
      </c>
    </row>
    <row r="783" ht="36" customHeight="1" spans="1:7">
      <c r="A783" s="423" t="s">
        <v>1451</v>
      </c>
      <c r="B783" s="288" t="s">
        <v>1452</v>
      </c>
      <c r="C783" s="290">
        <v>0</v>
      </c>
      <c r="D783" s="290">
        <v>0</v>
      </c>
      <c r="E783" s="291" t="str">
        <f t="shared" si="43"/>
        <v/>
      </c>
      <c r="F783" s="261" t="str">
        <f t="shared" si="41"/>
        <v>否</v>
      </c>
      <c r="G783" s="141" t="str">
        <f t="shared" si="42"/>
        <v>项</v>
      </c>
    </row>
    <row r="784" ht="36" customHeight="1" spans="1:7">
      <c r="A784" s="423" t="s">
        <v>1453</v>
      </c>
      <c r="B784" s="288" t="s">
        <v>1454</v>
      </c>
      <c r="C784" s="290">
        <v>900</v>
      </c>
      <c r="D784" s="290">
        <v>0</v>
      </c>
      <c r="E784" s="291">
        <f t="shared" si="43"/>
        <v>-1</v>
      </c>
      <c r="F784" s="261" t="str">
        <f t="shared" si="41"/>
        <v>是</v>
      </c>
      <c r="G784" s="141" t="str">
        <f t="shared" si="42"/>
        <v>项</v>
      </c>
    </row>
    <row r="785" ht="36" customHeight="1" spans="1:7">
      <c r="A785" s="423" t="s">
        <v>1455</v>
      </c>
      <c r="B785" s="288" t="s">
        <v>1456</v>
      </c>
      <c r="C785" s="290">
        <v>370</v>
      </c>
      <c r="D785" s="290">
        <v>0</v>
      </c>
      <c r="E785" s="291">
        <f t="shared" si="43"/>
        <v>-1</v>
      </c>
      <c r="F785" s="261" t="str">
        <f t="shared" si="41"/>
        <v>是</v>
      </c>
      <c r="G785" s="141" t="str">
        <f t="shared" si="42"/>
        <v>项</v>
      </c>
    </row>
    <row r="786" ht="36" customHeight="1" spans="1:7">
      <c r="A786" s="422" t="s">
        <v>1457</v>
      </c>
      <c r="B786" s="284" t="s">
        <v>1458</v>
      </c>
      <c r="C786" s="293">
        <f>SUM(C787:C788)</f>
        <v>0</v>
      </c>
      <c r="D786" s="293">
        <f>SUM(D787:D788)</f>
        <v>0</v>
      </c>
      <c r="E786" s="291" t="str">
        <f t="shared" si="43"/>
        <v/>
      </c>
      <c r="F786" s="261" t="str">
        <f t="shared" si="41"/>
        <v>否</v>
      </c>
      <c r="G786" s="141" t="str">
        <f t="shared" si="42"/>
        <v>款</v>
      </c>
    </row>
    <row r="787" ht="36" customHeight="1" spans="1:7">
      <c r="A787" s="423" t="s">
        <v>1459</v>
      </c>
      <c r="B787" s="288" t="s">
        <v>1460</v>
      </c>
      <c r="C787" s="290">
        <v>0</v>
      </c>
      <c r="D787" s="290">
        <v>0</v>
      </c>
      <c r="E787" s="291" t="str">
        <f t="shared" si="43"/>
        <v/>
      </c>
      <c r="F787" s="261" t="str">
        <f t="shared" si="41"/>
        <v>否</v>
      </c>
      <c r="G787" s="141" t="str">
        <f t="shared" si="42"/>
        <v>项</v>
      </c>
    </row>
    <row r="788" ht="36" customHeight="1" spans="1:7">
      <c r="A788" s="423" t="s">
        <v>1461</v>
      </c>
      <c r="B788" s="288" t="s">
        <v>1462</v>
      </c>
      <c r="C788" s="290">
        <v>0</v>
      </c>
      <c r="D788" s="290">
        <v>0</v>
      </c>
      <c r="E788" s="291" t="str">
        <f t="shared" si="43"/>
        <v/>
      </c>
      <c r="F788" s="261" t="str">
        <f t="shared" si="41"/>
        <v>否</v>
      </c>
      <c r="G788" s="141" t="str">
        <f t="shared" si="42"/>
        <v>项</v>
      </c>
    </row>
    <row r="789" ht="36" customHeight="1" spans="1:7">
      <c r="A789" s="422" t="s">
        <v>1463</v>
      </c>
      <c r="B789" s="284" t="s">
        <v>1464</v>
      </c>
      <c r="C789" s="293">
        <f>SUM(C790:C791)</f>
        <v>0</v>
      </c>
      <c r="D789" s="293">
        <f>SUM(D790:D791)</f>
        <v>0</v>
      </c>
      <c r="E789" s="291" t="str">
        <f t="shared" si="43"/>
        <v/>
      </c>
      <c r="F789" s="261" t="str">
        <f t="shared" si="41"/>
        <v>否</v>
      </c>
      <c r="G789" s="141" t="str">
        <f t="shared" si="42"/>
        <v>款</v>
      </c>
    </row>
    <row r="790" ht="36" customHeight="1" spans="1:7">
      <c r="A790" s="423" t="s">
        <v>1465</v>
      </c>
      <c r="B790" s="288" t="s">
        <v>1466</v>
      </c>
      <c r="C790" s="290">
        <v>0</v>
      </c>
      <c r="D790" s="290">
        <v>0</v>
      </c>
      <c r="E790" s="291" t="str">
        <f t="shared" si="43"/>
        <v/>
      </c>
      <c r="F790" s="261" t="str">
        <f t="shared" si="41"/>
        <v>否</v>
      </c>
      <c r="G790" s="141" t="str">
        <f t="shared" si="42"/>
        <v>项</v>
      </c>
    </row>
    <row r="791" ht="36" customHeight="1" spans="1:7">
      <c r="A791" s="423" t="s">
        <v>1467</v>
      </c>
      <c r="B791" s="288" t="s">
        <v>1468</v>
      </c>
      <c r="C791" s="290">
        <v>0</v>
      </c>
      <c r="D791" s="290">
        <v>0</v>
      </c>
      <c r="E791" s="291" t="str">
        <f t="shared" si="43"/>
        <v/>
      </c>
      <c r="F791" s="261" t="str">
        <f t="shared" si="41"/>
        <v>否</v>
      </c>
      <c r="G791" s="141" t="str">
        <f t="shared" si="42"/>
        <v>项</v>
      </c>
    </row>
    <row r="792" ht="36" customHeight="1" spans="1:7">
      <c r="A792" s="422" t="s">
        <v>1469</v>
      </c>
      <c r="B792" s="284" t="s">
        <v>1470</v>
      </c>
      <c r="C792" s="293">
        <f>C793</f>
        <v>0</v>
      </c>
      <c r="D792" s="293">
        <f>D793</f>
        <v>0</v>
      </c>
      <c r="E792" s="291" t="str">
        <f t="shared" si="43"/>
        <v/>
      </c>
      <c r="F792" s="261" t="str">
        <f t="shared" si="41"/>
        <v>否</v>
      </c>
      <c r="G792" s="141" t="str">
        <f t="shared" si="42"/>
        <v>款</v>
      </c>
    </row>
    <row r="793" ht="36" customHeight="1" spans="1:7">
      <c r="A793" s="423">
        <v>2110901</v>
      </c>
      <c r="B793" s="433" t="s">
        <v>1471</v>
      </c>
      <c r="C793" s="290">
        <v>0</v>
      </c>
      <c r="D793" s="290">
        <v>0</v>
      </c>
      <c r="E793" s="291" t="str">
        <f t="shared" si="43"/>
        <v/>
      </c>
      <c r="F793" s="261" t="str">
        <f t="shared" si="41"/>
        <v>否</v>
      </c>
      <c r="G793" s="141" t="str">
        <f t="shared" si="42"/>
        <v>项</v>
      </c>
    </row>
    <row r="794" ht="36" customHeight="1" spans="1:7">
      <c r="A794" s="422" t="s">
        <v>1472</v>
      </c>
      <c r="B794" s="284" t="s">
        <v>1473</v>
      </c>
      <c r="C794" s="293"/>
      <c r="D794" s="293"/>
      <c r="E794" s="291" t="str">
        <f t="shared" si="43"/>
        <v/>
      </c>
      <c r="F794" s="261" t="str">
        <f t="shared" si="41"/>
        <v>否</v>
      </c>
      <c r="G794" s="141" t="str">
        <f t="shared" si="42"/>
        <v>款</v>
      </c>
    </row>
    <row r="795" ht="36" customHeight="1" spans="1:7">
      <c r="A795" s="423">
        <v>2111001</v>
      </c>
      <c r="B795" s="433" t="s">
        <v>1474</v>
      </c>
      <c r="C795" s="290"/>
      <c r="D795" s="290"/>
      <c r="E795" s="291" t="str">
        <f t="shared" si="43"/>
        <v/>
      </c>
      <c r="F795" s="261" t="str">
        <f t="shared" si="41"/>
        <v>否</v>
      </c>
      <c r="G795" s="141" t="str">
        <f t="shared" si="42"/>
        <v>项</v>
      </c>
    </row>
    <row r="796" ht="36" customHeight="1" spans="1:7">
      <c r="A796" s="422" t="s">
        <v>1475</v>
      </c>
      <c r="B796" s="284" t="s">
        <v>1476</v>
      </c>
      <c r="C796" s="293"/>
      <c r="D796" s="293"/>
      <c r="E796" s="291" t="str">
        <f t="shared" si="43"/>
        <v/>
      </c>
      <c r="F796" s="261" t="str">
        <f t="shared" si="41"/>
        <v>否</v>
      </c>
      <c r="G796" s="141" t="str">
        <f t="shared" si="42"/>
        <v>款</v>
      </c>
    </row>
    <row r="797" ht="36" customHeight="1" spans="1:7">
      <c r="A797" s="423" t="s">
        <v>1477</v>
      </c>
      <c r="B797" s="288" t="s">
        <v>1478</v>
      </c>
      <c r="C797" s="290"/>
      <c r="D797" s="290"/>
      <c r="E797" s="291" t="str">
        <f t="shared" si="43"/>
        <v/>
      </c>
      <c r="F797" s="261" t="str">
        <f t="shared" si="41"/>
        <v>否</v>
      </c>
      <c r="G797" s="141" t="str">
        <f t="shared" si="42"/>
        <v>项</v>
      </c>
    </row>
    <row r="798" ht="36" customHeight="1" spans="1:7">
      <c r="A798" s="423" t="s">
        <v>1479</v>
      </c>
      <c r="B798" s="288" t="s">
        <v>1480</v>
      </c>
      <c r="C798" s="290"/>
      <c r="D798" s="290"/>
      <c r="E798" s="291" t="str">
        <f t="shared" si="43"/>
        <v/>
      </c>
      <c r="F798" s="261" t="str">
        <f t="shared" si="41"/>
        <v>否</v>
      </c>
      <c r="G798" s="141" t="str">
        <f t="shared" si="42"/>
        <v>项</v>
      </c>
    </row>
    <row r="799" ht="36" customHeight="1" spans="1:7">
      <c r="A799" s="423" t="s">
        <v>1481</v>
      </c>
      <c r="B799" s="288" t="s">
        <v>1482</v>
      </c>
      <c r="C799" s="290">
        <v>0</v>
      </c>
      <c r="D799" s="290">
        <v>0</v>
      </c>
      <c r="E799" s="291" t="str">
        <f t="shared" si="43"/>
        <v/>
      </c>
      <c r="F799" s="261" t="str">
        <f t="shared" si="41"/>
        <v>否</v>
      </c>
      <c r="G799" s="141" t="str">
        <f t="shared" si="42"/>
        <v>项</v>
      </c>
    </row>
    <row r="800" ht="36" customHeight="1" spans="1:7">
      <c r="A800" s="423" t="s">
        <v>1483</v>
      </c>
      <c r="B800" s="288" t="s">
        <v>1484</v>
      </c>
      <c r="C800" s="290">
        <v>0</v>
      </c>
      <c r="D800" s="290">
        <v>0</v>
      </c>
      <c r="E800" s="291" t="str">
        <f t="shared" si="43"/>
        <v/>
      </c>
      <c r="F800" s="261" t="str">
        <f t="shared" si="41"/>
        <v>否</v>
      </c>
      <c r="G800" s="141" t="str">
        <f t="shared" si="42"/>
        <v>项</v>
      </c>
    </row>
    <row r="801" ht="36" customHeight="1" spans="1:7">
      <c r="A801" s="423" t="s">
        <v>1485</v>
      </c>
      <c r="B801" s="288" t="s">
        <v>1486</v>
      </c>
      <c r="C801" s="290">
        <v>0</v>
      </c>
      <c r="D801" s="290">
        <v>0</v>
      </c>
      <c r="E801" s="291" t="str">
        <f t="shared" si="43"/>
        <v/>
      </c>
      <c r="F801" s="261" t="str">
        <f t="shared" si="41"/>
        <v>否</v>
      </c>
      <c r="G801" s="141" t="str">
        <f t="shared" si="42"/>
        <v>项</v>
      </c>
    </row>
    <row r="802" ht="36" customHeight="1" spans="1:7">
      <c r="A802" s="422" t="s">
        <v>1487</v>
      </c>
      <c r="B802" s="284" t="s">
        <v>1488</v>
      </c>
      <c r="C802" s="293">
        <f>C803</f>
        <v>0</v>
      </c>
      <c r="D802" s="293">
        <f>D803</f>
        <v>75</v>
      </c>
      <c r="E802" s="291" t="str">
        <f t="shared" si="43"/>
        <v/>
      </c>
      <c r="F802" s="261" t="str">
        <f t="shared" si="41"/>
        <v>是</v>
      </c>
      <c r="G802" s="141" t="str">
        <f t="shared" si="42"/>
        <v>款</v>
      </c>
    </row>
    <row r="803" ht="36" customHeight="1" spans="1:7">
      <c r="A803" s="288" t="s">
        <v>1489</v>
      </c>
      <c r="B803" s="288" t="s">
        <v>1490</v>
      </c>
      <c r="C803" s="290">
        <v>0</v>
      </c>
      <c r="D803" s="290">
        <v>75</v>
      </c>
      <c r="E803" s="291" t="str">
        <f t="shared" si="43"/>
        <v/>
      </c>
      <c r="F803" s="261" t="str">
        <f t="shared" si="41"/>
        <v>是</v>
      </c>
      <c r="G803" s="141" t="str">
        <f t="shared" si="42"/>
        <v>项</v>
      </c>
    </row>
    <row r="804" ht="36" customHeight="1" spans="1:7">
      <c r="A804" s="422" t="s">
        <v>1491</v>
      </c>
      <c r="B804" s="284" t="s">
        <v>1492</v>
      </c>
      <c r="C804" s="293">
        <f>C805</f>
        <v>0</v>
      </c>
      <c r="D804" s="293">
        <f>D805</f>
        <v>0</v>
      </c>
      <c r="E804" s="291" t="str">
        <f t="shared" si="43"/>
        <v/>
      </c>
      <c r="F804" s="261" t="str">
        <f t="shared" si="41"/>
        <v>否</v>
      </c>
      <c r="G804" s="141" t="str">
        <f t="shared" si="42"/>
        <v>款</v>
      </c>
    </row>
    <row r="805" ht="36" customHeight="1" spans="1:7">
      <c r="A805" s="288" t="s">
        <v>1493</v>
      </c>
      <c r="B805" s="288" t="s">
        <v>1494</v>
      </c>
      <c r="C805" s="290">
        <v>0</v>
      </c>
      <c r="D805" s="290">
        <v>0</v>
      </c>
      <c r="E805" s="291" t="str">
        <f t="shared" si="43"/>
        <v/>
      </c>
      <c r="F805" s="261" t="str">
        <f t="shared" si="41"/>
        <v>否</v>
      </c>
      <c r="G805" s="141" t="str">
        <f t="shared" si="42"/>
        <v>项</v>
      </c>
    </row>
    <row r="806" ht="36" customHeight="1" spans="1:7">
      <c r="A806" s="422" t="s">
        <v>1495</v>
      </c>
      <c r="B806" s="284" t="s">
        <v>1496</v>
      </c>
      <c r="C806" s="293"/>
      <c r="D806" s="293"/>
      <c r="E806" s="291" t="str">
        <f t="shared" si="43"/>
        <v/>
      </c>
      <c r="F806" s="261" t="str">
        <f t="shared" si="41"/>
        <v>否</v>
      </c>
      <c r="G806" s="141" t="str">
        <f t="shared" si="42"/>
        <v>款</v>
      </c>
    </row>
    <row r="807" ht="36" customHeight="1" spans="1:7">
      <c r="A807" s="423" t="s">
        <v>1497</v>
      </c>
      <c r="B807" s="288" t="s">
        <v>140</v>
      </c>
      <c r="C807" s="290">
        <v>0</v>
      </c>
      <c r="D807" s="290">
        <v>0</v>
      </c>
      <c r="E807" s="291" t="str">
        <f t="shared" si="43"/>
        <v/>
      </c>
      <c r="F807" s="261" t="str">
        <f t="shared" si="41"/>
        <v>否</v>
      </c>
      <c r="G807" s="141" t="str">
        <f t="shared" si="42"/>
        <v>项</v>
      </c>
    </row>
    <row r="808" ht="36" customHeight="1" spans="1:7">
      <c r="A808" s="423" t="s">
        <v>1498</v>
      </c>
      <c r="B808" s="288" t="s">
        <v>142</v>
      </c>
      <c r="C808" s="290">
        <v>0</v>
      </c>
      <c r="D808" s="290">
        <v>0</v>
      </c>
      <c r="E808" s="291" t="str">
        <f t="shared" si="43"/>
        <v/>
      </c>
      <c r="F808" s="261" t="str">
        <f t="shared" si="41"/>
        <v>否</v>
      </c>
      <c r="G808" s="141" t="str">
        <f t="shared" si="42"/>
        <v>项</v>
      </c>
    </row>
    <row r="809" ht="36" customHeight="1" spans="1:7">
      <c r="A809" s="423" t="s">
        <v>1499</v>
      </c>
      <c r="B809" s="288" t="s">
        <v>144</v>
      </c>
      <c r="C809" s="290">
        <v>0</v>
      </c>
      <c r="D809" s="290">
        <v>0</v>
      </c>
      <c r="E809" s="291" t="str">
        <f t="shared" si="43"/>
        <v/>
      </c>
      <c r="F809" s="261" t="str">
        <f t="shared" si="41"/>
        <v>否</v>
      </c>
      <c r="G809" s="141" t="str">
        <f t="shared" si="42"/>
        <v>项</v>
      </c>
    </row>
    <row r="810" ht="36" customHeight="1" spans="1:7">
      <c r="A810" s="423" t="s">
        <v>1500</v>
      </c>
      <c r="B810" s="288" t="s">
        <v>1501</v>
      </c>
      <c r="C810" s="290">
        <v>0</v>
      </c>
      <c r="D810" s="290">
        <v>0</v>
      </c>
      <c r="E810" s="291" t="str">
        <f t="shared" si="43"/>
        <v/>
      </c>
      <c r="F810" s="261" t="str">
        <f t="shared" si="41"/>
        <v>否</v>
      </c>
      <c r="G810" s="141" t="str">
        <f t="shared" si="42"/>
        <v>项</v>
      </c>
    </row>
    <row r="811" ht="36" customHeight="1" spans="1:7">
      <c r="A811" s="423" t="s">
        <v>1502</v>
      </c>
      <c r="B811" s="288" t="s">
        <v>1503</v>
      </c>
      <c r="C811" s="290">
        <v>0</v>
      </c>
      <c r="D811" s="290">
        <v>0</v>
      </c>
      <c r="E811" s="291" t="str">
        <f t="shared" si="43"/>
        <v/>
      </c>
      <c r="F811" s="261" t="str">
        <f t="shared" si="41"/>
        <v>否</v>
      </c>
      <c r="G811" s="141" t="str">
        <f t="shared" si="42"/>
        <v>项</v>
      </c>
    </row>
    <row r="812" ht="36" customHeight="1" spans="1:7">
      <c r="A812" s="423" t="s">
        <v>1504</v>
      </c>
      <c r="B812" s="288" t="s">
        <v>1505</v>
      </c>
      <c r="C812" s="290">
        <v>0</v>
      </c>
      <c r="D812" s="290">
        <v>0</v>
      </c>
      <c r="E812" s="291" t="str">
        <f t="shared" si="43"/>
        <v/>
      </c>
      <c r="F812" s="261" t="str">
        <f t="shared" si="41"/>
        <v>否</v>
      </c>
      <c r="G812" s="141" t="str">
        <f t="shared" si="42"/>
        <v>项</v>
      </c>
    </row>
    <row r="813" ht="36" customHeight="1" spans="1:7">
      <c r="A813" s="423" t="s">
        <v>1506</v>
      </c>
      <c r="B813" s="288" t="s">
        <v>1507</v>
      </c>
      <c r="C813" s="290">
        <v>0</v>
      </c>
      <c r="D813" s="290">
        <v>0</v>
      </c>
      <c r="E813" s="291" t="str">
        <f t="shared" si="43"/>
        <v/>
      </c>
      <c r="F813" s="261" t="str">
        <f t="shared" si="41"/>
        <v>否</v>
      </c>
      <c r="G813" s="141" t="str">
        <f t="shared" si="42"/>
        <v>项</v>
      </c>
    </row>
    <row r="814" ht="36" customHeight="1" spans="1:7">
      <c r="A814" s="423" t="s">
        <v>1508</v>
      </c>
      <c r="B814" s="288" t="s">
        <v>1509</v>
      </c>
      <c r="C814" s="290">
        <v>0</v>
      </c>
      <c r="D814" s="290">
        <v>0</v>
      </c>
      <c r="E814" s="291" t="str">
        <f t="shared" si="43"/>
        <v/>
      </c>
      <c r="F814" s="261" t="str">
        <f t="shared" si="41"/>
        <v>否</v>
      </c>
      <c r="G814" s="141" t="str">
        <f t="shared" si="42"/>
        <v>项</v>
      </c>
    </row>
    <row r="815" ht="36" customHeight="1" spans="1:7">
      <c r="A815" s="423" t="s">
        <v>1510</v>
      </c>
      <c r="B815" s="288" t="s">
        <v>1511</v>
      </c>
      <c r="C815" s="290">
        <v>0</v>
      </c>
      <c r="D815" s="290">
        <v>0</v>
      </c>
      <c r="E815" s="291" t="str">
        <f t="shared" si="43"/>
        <v/>
      </c>
      <c r="F815" s="261" t="str">
        <f t="shared" si="41"/>
        <v>否</v>
      </c>
      <c r="G815" s="141" t="str">
        <f t="shared" si="42"/>
        <v>项</v>
      </c>
    </row>
    <row r="816" ht="36" customHeight="1" spans="1:7">
      <c r="A816" s="423" t="s">
        <v>1512</v>
      </c>
      <c r="B816" s="288" t="s">
        <v>1513</v>
      </c>
      <c r="C816" s="290">
        <v>0</v>
      </c>
      <c r="D816" s="290">
        <v>0</v>
      </c>
      <c r="E816" s="291" t="str">
        <f t="shared" si="43"/>
        <v/>
      </c>
      <c r="F816" s="261" t="str">
        <f t="shared" si="41"/>
        <v>否</v>
      </c>
      <c r="G816" s="141" t="str">
        <f t="shared" si="42"/>
        <v>项</v>
      </c>
    </row>
    <row r="817" ht="36" customHeight="1" spans="1:7">
      <c r="A817" s="423" t="s">
        <v>1514</v>
      </c>
      <c r="B817" s="288" t="s">
        <v>241</v>
      </c>
      <c r="C817" s="290"/>
      <c r="D817" s="290"/>
      <c r="E817" s="291" t="str">
        <f t="shared" si="43"/>
        <v/>
      </c>
      <c r="F817" s="261" t="str">
        <f t="shared" si="41"/>
        <v>否</v>
      </c>
      <c r="G817" s="141" t="str">
        <f t="shared" si="42"/>
        <v>项</v>
      </c>
    </row>
    <row r="818" ht="36" customHeight="1" spans="1:7">
      <c r="A818" s="423" t="s">
        <v>1515</v>
      </c>
      <c r="B818" s="288" t="s">
        <v>1516</v>
      </c>
      <c r="C818" s="290">
        <v>0</v>
      </c>
      <c r="D818" s="290">
        <v>0</v>
      </c>
      <c r="E818" s="291" t="str">
        <f t="shared" si="43"/>
        <v/>
      </c>
      <c r="F818" s="261" t="str">
        <f t="shared" si="41"/>
        <v>否</v>
      </c>
      <c r="G818" s="141" t="str">
        <f t="shared" si="42"/>
        <v>项</v>
      </c>
    </row>
    <row r="819" ht="36" customHeight="1" spans="1:7">
      <c r="A819" s="423" t="s">
        <v>1517</v>
      </c>
      <c r="B819" s="288" t="s">
        <v>158</v>
      </c>
      <c r="C819" s="290">
        <v>0</v>
      </c>
      <c r="D819" s="290">
        <v>0</v>
      </c>
      <c r="E819" s="291" t="str">
        <f t="shared" si="43"/>
        <v/>
      </c>
      <c r="F819" s="261" t="str">
        <f t="shared" si="41"/>
        <v>否</v>
      </c>
      <c r="G819" s="141" t="str">
        <f t="shared" si="42"/>
        <v>项</v>
      </c>
    </row>
    <row r="820" ht="36" customHeight="1" spans="1:7">
      <c r="A820" s="423" t="s">
        <v>1518</v>
      </c>
      <c r="B820" s="288" t="s">
        <v>1519</v>
      </c>
      <c r="C820" s="290">
        <v>0</v>
      </c>
      <c r="D820" s="290">
        <v>0</v>
      </c>
      <c r="E820" s="291" t="str">
        <f t="shared" si="43"/>
        <v/>
      </c>
      <c r="F820" s="261" t="str">
        <f t="shared" si="41"/>
        <v>否</v>
      </c>
      <c r="G820" s="141" t="str">
        <f t="shared" si="42"/>
        <v>项</v>
      </c>
    </row>
    <row r="821" ht="36" customHeight="1" spans="1:7">
      <c r="A821" s="422" t="s">
        <v>1520</v>
      </c>
      <c r="B821" s="284" t="s">
        <v>1521</v>
      </c>
      <c r="C821" s="293"/>
      <c r="D821" s="293"/>
      <c r="E821" s="291" t="str">
        <f t="shared" si="43"/>
        <v/>
      </c>
      <c r="F821" s="261" t="str">
        <f t="shared" si="41"/>
        <v>否</v>
      </c>
      <c r="G821" s="141" t="str">
        <f t="shared" si="42"/>
        <v>款</v>
      </c>
    </row>
    <row r="822" ht="36" customHeight="1" spans="1:7">
      <c r="A822" s="430" t="s">
        <v>1522</v>
      </c>
      <c r="B822" s="430" t="s">
        <v>1523</v>
      </c>
      <c r="C822" s="290"/>
      <c r="D822" s="290"/>
      <c r="E822" s="291" t="str">
        <f t="shared" si="43"/>
        <v/>
      </c>
      <c r="F822" s="261" t="str">
        <f t="shared" si="41"/>
        <v>否</v>
      </c>
      <c r="G822" s="141" t="str">
        <f t="shared" si="42"/>
        <v>项</v>
      </c>
    </row>
    <row r="823" ht="36" customHeight="1" spans="1:7">
      <c r="A823" s="431" t="s">
        <v>1524</v>
      </c>
      <c r="B823" s="432" t="s">
        <v>520</v>
      </c>
      <c r="C823" s="435"/>
      <c r="D823" s="435"/>
      <c r="E823" s="291" t="str">
        <f t="shared" si="43"/>
        <v/>
      </c>
      <c r="F823" s="261" t="str">
        <f t="shared" si="41"/>
        <v>否</v>
      </c>
      <c r="G823" s="141" t="str">
        <f t="shared" si="42"/>
        <v>项</v>
      </c>
    </row>
    <row r="824" ht="36" customHeight="1" spans="1:7">
      <c r="A824" s="422" t="s">
        <v>90</v>
      </c>
      <c r="B824" s="284" t="s">
        <v>91</v>
      </c>
      <c r="C824" s="293">
        <v>8515</v>
      </c>
      <c r="D824" s="293">
        <f>SUM(D825,D836,D838,D841,D843,D845)</f>
        <v>16179</v>
      </c>
      <c r="E824" s="291">
        <f t="shared" si="43"/>
        <v>0.9</v>
      </c>
      <c r="F824" s="261" t="str">
        <f t="shared" si="41"/>
        <v>是</v>
      </c>
      <c r="G824" s="141" t="str">
        <f t="shared" si="42"/>
        <v>类</v>
      </c>
    </row>
    <row r="825" ht="36" customHeight="1" spans="1:7">
      <c r="A825" s="422" t="s">
        <v>1525</v>
      </c>
      <c r="B825" s="284" t="s">
        <v>1526</v>
      </c>
      <c r="C825" s="293">
        <v>2110</v>
      </c>
      <c r="D825" s="293">
        <f>SUM(D826:D835)</f>
        <v>3615</v>
      </c>
      <c r="E825" s="291">
        <f t="shared" si="43"/>
        <v>0.713</v>
      </c>
      <c r="F825" s="261" t="str">
        <f t="shared" si="41"/>
        <v>是</v>
      </c>
      <c r="G825" s="141" t="str">
        <f t="shared" si="42"/>
        <v>款</v>
      </c>
    </row>
    <row r="826" ht="36" customHeight="1" spans="1:7">
      <c r="A826" s="423" t="s">
        <v>1527</v>
      </c>
      <c r="B826" s="288" t="s">
        <v>140</v>
      </c>
      <c r="C826" s="290">
        <v>293</v>
      </c>
      <c r="D826" s="290">
        <v>284</v>
      </c>
      <c r="E826" s="291">
        <f t="shared" si="43"/>
        <v>-0.031</v>
      </c>
      <c r="F826" s="261" t="str">
        <f t="shared" si="41"/>
        <v>是</v>
      </c>
      <c r="G826" s="141" t="str">
        <f t="shared" si="42"/>
        <v>项</v>
      </c>
    </row>
    <row r="827" ht="36" customHeight="1" spans="1:7">
      <c r="A827" s="423" t="s">
        <v>1528</v>
      </c>
      <c r="B827" s="288" t="s">
        <v>142</v>
      </c>
      <c r="C827" s="290">
        <v>0</v>
      </c>
      <c r="D827" s="290">
        <v>0</v>
      </c>
      <c r="E827" s="291" t="str">
        <f t="shared" si="43"/>
        <v/>
      </c>
      <c r="F827" s="261" t="str">
        <f t="shared" si="41"/>
        <v>否</v>
      </c>
      <c r="G827" s="141" t="str">
        <f t="shared" si="42"/>
        <v>项</v>
      </c>
    </row>
    <row r="828" ht="36" customHeight="1" spans="1:7">
      <c r="A828" s="423" t="s">
        <v>1529</v>
      </c>
      <c r="B828" s="288" t="s">
        <v>144</v>
      </c>
      <c r="C828" s="290"/>
      <c r="D828" s="290"/>
      <c r="E828" s="291" t="str">
        <f t="shared" si="43"/>
        <v/>
      </c>
      <c r="F828" s="261" t="str">
        <f t="shared" si="41"/>
        <v>否</v>
      </c>
      <c r="G828" s="141" t="str">
        <f t="shared" si="42"/>
        <v>项</v>
      </c>
    </row>
    <row r="829" ht="36" customHeight="1" spans="1:7">
      <c r="A829" s="423" t="s">
        <v>1530</v>
      </c>
      <c r="B829" s="288" t="s">
        <v>1531</v>
      </c>
      <c r="C829" s="290">
        <v>385</v>
      </c>
      <c r="D829" s="290">
        <v>1692</v>
      </c>
      <c r="E829" s="291">
        <f t="shared" si="43"/>
        <v>3.395</v>
      </c>
      <c r="F829" s="261" t="str">
        <f t="shared" si="41"/>
        <v>是</v>
      </c>
      <c r="G829" s="141" t="str">
        <f t="shared" si="42"/>
        <v>项</v>
      </c>
    </row>
    <row r="830" ht="36" customHeight="1" spans="1:7">
      <c r="A830" s="423" t="s">
        <v>1532</v>
      </c>
      <c r="B830" s="288" t="s">
        <v>1533</v>
      </c>
      <c r="C830" s="290"/>
      <c r="D830" s="290"/>
      <c r="E830" s="291" t="str">
        <f t="shared" si="43"/>
        <v/>
      </c>
      <c r="F830" s="261" t="str">
        <f t="shared" si="41"/>
        <v>否</v>
      </c>
      <c r="G830" s="141" t="str">
        <f t="shared" si="42"/>
        <v>项</v>
      </c>
    </row>
    <row r="831" ht="36" customHeight="1" spans="1:7">
      <c r="A831" s="423" t="s">
        <v>1534</v>
      </c>
      <c r="B831" s="288" t="s">
        <v>1535</v>
      </c>
      <c r="C831" s="290">
        <v>128</v>
      </c>
      <c r="D831" s="290">
        <v>141</v>
      </c>
      <c r="E831" s="291">
        <f t="shared" si="43"/>
        <v>0.102</v>
      </c>
      <c r="F831" s="261" t="str">
        <f t="shared" si="41"/>
        <v>是</v>
      </c>
      <c r="G831" s="141" t="str">
        <f t="shared" si="42"/>
        <v>项</v>
      </c>
    </row>
    <row r="832" ht="36" customHeight="1" spans="1:7">
      <c r="A832" s="423" t="s">
        <v>1536</v>
      </c>
      <c r="B832" s="288" t="s">
        <v>1537</v>
      </c>
      <c r="C832" s="290">
        <v>208</v>
      </c>
      <c r="D832" s="290">
        <v>183</v>
      </c>
      <c r="E832" s="291">
        <f t="shared" si="43"/>
        <v>-0.12</v>
      </c>
      <c r="F832" s="261" t="str">
        <f t="shared" si="41"/>
        <v>是</v>
      </c>
      <c r="G832" s="141" t="str">
        <f t="shared" si="42"/>
        <v>项</v>
      </c>
    </row>
    <row r="833" ht="36" customHeight="1" spans="1:7">
      <c r="A833" s="423" t="s">
        <v>1538</v>
      </c>
      <c r="B833" s="288" t="s">
        <v>1539</v>
      </c>
      <c r="C833" s="290">
        <v>104</v>
      </c>
      <c r="D833" s="290">
        <v>91</v>
      </c>
      <c r="E833" s="291">
        <f t="shared" si="43"/>
        <v>-0.125</v>
      </c>
      <c r="F833" s="261" t="str">
        <f t="shared" si="41"/>
        <v>是</v>
      </c>
      <c r="G833" s="141" t="str">
        <f t="shared" si="42"/>
        <v>项</v>
      </c>
    </row>
    <row r="834" ht="36" customHeight="1" spans="1:7">
      <c r="A834" s="423" t="s">
        <v>1540</v>
      </c>
      <c r="B834" s="288" t="s">
        <v>1541</v>
      </c>
      <c r="C834" s="290"/>
      <c r="D834" s="290"/>
      <c r="E834" s="291" t="str">
        <f t="shared" si="43"/>
        <v/>
      </c>
      <c r="F834" s="261" t="str">
        <f t="shared" si="41"/>
        <v>否</v>
      </c>
      <c r="G834" s="141" t="str">
        <f t="shared" si="42"/>
        <v>项</v>
      </c>
    </row>
    <row r="835" ht="36" customHeight="1" spans="1:7">
      <c r="A835" s="423" t="s">
        <v>1542</v>
      </c>
      <c r="B835" s="288" t="s">
        <v>1543</v>
      </c>
      <c r="C835" s="290">
        <v>992</v>
      </c>
      <c r="D835" s="290">
        <v>1224</v>
      </c>
      <c r="E835" s="291">
        <f t="shared" si="43"/>
        <v>0.234</v>
      </c>
      <c r="F835" s="261" t="str">
        <f t="shared" si="41"/>
        <v>是</v>
      </c>
      <c r="G835" s="141" t="str">
        <f t="shared" si="42"/>
        <v>项</v>
      </c>
    </row>
    <row r="836" ht="36" customHeight="1" spans="1:7">
      <c r="A836" s="422" t="s">
        <v>1544</v>
      </c>
      <c r="B836" s="284" t="s">
        <v>1545</v>
      </c>
      <c r="C836" s="293"/>
      <c r="D836" s="293"/>
      <c r="E836" s="291" t="str">
        <f t="shared" si="43"/>
        <v/>
      </c>
      <c r="F836" s="261" t="str">
        <f t="shared" si="41"/>
        <v>否</v>
      </c>
      <c r="G836" s="141" t="str">
        <f t="shared" si="42"/>
        <v>款</v>
      </c>
    </row>
    <row r="837" ht="36" customHeight="1" spans="1:7">
      <c r="A837" s="423">
        <v>2120201</v>
      </c>
      <c r="B837" s="433" t="s">
        <v>1546</v>
      </c>
      <c r="C837" s="290"/>
      <c r="D837" s="290"/>
      <c r="E837" s="291" t="str">
        <f t="shared" si="43"/>
        <v/>
      </c>
      <c r="F837" s="261" t="str">
        <f t="shared" ref="F837:F900" si="44">IF(LEN(A837)=3,"是",IF(B837&lt;&gt;"",IF(SUM(C837:D837)&lt;&gt;0,"是","否"),"是"))</f>
        <v>否</v>
      </c>
      <c r="G837" s="141" t="str">
        <f t="shared" ref="G837:G900" si="45">IF(LEN(A837)=3,"类",IF(LEN(A837)=5,"款","项"))</f>
        <v>项</v>
      </c>
    </row>
    <row r="838" ht="36" customHeight="1" spans="1:7">
      <c r="A838" s="422" t="s">
        <v>1547</v>
      </c>
      <c r="B838" s="284" t="s">
        <v>1548</v>
      </c>
      <c r="C838" s="293">
        <v>220</v>
      </c>
      <c r="D838" s="293">
        <f>SUM(D839:D840)</f>
        <v>69</v>
      </c>
      <c r="E838" s="291">
        <f t="shared" si="43"/>
        <v>-0.686</v>
      </c>
      <c r="F838" s="261" t="str">
        <f t="shared" si="44"/>
        <v>是</v>
      </c>
      <c r="G838" s="141" t="str">
        <f t="shared" si="45"/>
        <v>款</v>
      </c>
    </row>
    <row r="839" ht="36" customHeight="1" spans="1:7">
      <c r="A839" s="423" t="s">
        <v>1549</v>
      </c>
      <c r="B839" s="288" t="s">
        <v>1550</v>
      </c>
      <c r="C839" s="290">
        <v>0</v>
      </c>
      <c r="D839" s="290">
        <v>0</v>
      </c>
      <c r="E839" s="291" t="str">
        <f t="shared" si="43"/>
        <v/>
      </c>
      <c r="F839" s="261" t="str">
        <f t="shared" si="44"/>
        <v>否</v>
      </c>
      <c r="G839" s="141" t="str">
        <f t="shared" si="45"/>
        <v>项</v>
      </c>
    </row>
    <row r="840" ht="36" customHeight="1" spans="1:7">
      <c r="A840" s="423" t="s">
        <v>1551</v>
      </c>
      <c r="B840" s="288" t="s">
        <v>1552</v>
      </c>
      <c r="C840" s="290">
        <v>220</v>
      </c>
      <c r="D840" s="290">
        <v>69</v>
      </c>
      <c r="E840" s="291">
        <f t="shared" si="43"/>
        <v>-0.686</v>
      </c>
      <c r="F840" s="261" t="str">
        <f t="shared" si="44"/>
        <v>是</v>
      </c>
      <c r="G840" s="141" t="str">
        <f t="shared" si="45"/>
        <v>项</v>
      </c>
    </row>
    <row r="841" ht="36" customHeight="1" spans="1:7">
      <c r="A841" s="422" t="s">
        <v>1553</v>
      </c>
      <c r="B841" s="284" t="s">
        <v>1554</v>
      </c>
      <c r="C841" s="293">
        <v>3034</v>
      </c>
      <c r="D841" s="293">
        <f>D842</f>
        <v>5048</v>
      </c>
      <c r="E841" s="291">
        <f t="shared" si="43"/>
        <v>0.664</v>
      </c>
      <c r="F841" s="261" t="str">
        <f t="shared" si="44"/>
        <v>是</v>
      </c>
      <c r="G841" s="141" t="str">
        <f t="shared" si="45"/>
        <v>款</v>
      </c>
    </row>
    <row r="842" ht="36" customHeight="1" spans="1:7">
      <c r="A842" s="423">
        <v>2120501</v>
      </c>
      <c r="B842" s="433" t="s">
        <v>1555</v>
      </c>
      <c r="C842" s="290">
        <v>3034</v>
      </c>
      <c r="D842" s="290">
        <v>5048</v>
      </c>
      <c r="E842" s="291">
        <f t="shared" si="43"/>
        <v>0.664</v>
      </c>
      <c r="F842" s="261" t="str">
        <f t="shared" si="44"/>
        <v>是</v>
      </c>
      <c r="G842" s="141" t="str">
        <f t="shared" si="45"/>
        <v>项</v>
      </c>
    </row>
    <row r="843" ht="36" customHeight="1" spans="1:7">
      <c r="A843" s="422" t="s">
        <v>1556</v>
      </c>
      <c r="B843" s="284" t="s">
        <v>1557</v>
      </c>
      <c r="C843" s="293">
        <v>53</v>
      </c>
      <c r="D843" s="293">
        <f>D844</f>
        <v>47</v>
      </c>
      <c r="E843" s="291">
        <f t="shared" si="43"/>
        <v>-0.113</v>
      </c>
      <c r="F843" s="261" t="str">
        <f t="shared" si="44"/>
        <v>是</v>
      </c>
      <c r="G843" s="141" t="str">
        <f t="shared" si="45"/>
        <v>款</v>
      </c>
    </row>
    <row r="844" ht="36" customHeight="1" spans="1:7">
      <c r="A844" s="423">
        <v>2120601</v>
      </c>
      <c r="B844" s="433" t="s">
        <v>1558</v>
      </c>
      <c r="C844" s="290">
        <v>53</v>
      </c>
      <c r="D844" s="290">
        <v>47</v>
      </c>
      <c r="E844" s="291">
        <f t="shared" si="43"/>
        <v>-0.113</v>
      </c>
      <c r="F844" s="261" t="str">
        <f t="shared" si="44"/>
        <v>是</v>
      </c>
      <c r="G844" s="141" t="str">
        <f t="shared" si="45"/>
        <v>项</v>
      </c>
    </row>
    <row r="845" ht="36" customHeight="1" spans="1:7">
      <c r="A845" s="422" t="s">
        <v>1559</v>
      </c>
      <c r="B845" s="284" t="s">
        <v>1560</v>
      </c>
      <c r="C845" s="293">
        <v>3098</v>
      </c>
      <c r="D845" s="293">
        <f>D846</f>
        <v>7400</v>
      </c>
      <c r="E845" s="291">
        <f t="shared" si="43"/>
        <v>1.389</v>
      </c>
      <c r="F845" s="261" t="str">
        <f t="shared" si="44"/>
        <v>是</v>
      </c>
      <c r="G845" s="141" t="str">
        <f t="shared" si="45"/>
        <v>款</v>
      </c>
    </row>
    <row r="846" ht="36" customHeight="1" spans="1:7">
      <c r="A846" s="423">
        <v>2129999</v>
      </c>
      <c r="B846" s="433" t="s">
        <v>1561</v>
      </c>
      <c r="C846" s="290">
        <v>3098</v>
      </c>
      <c r="D846" s="290">
        <v>7400</v>
      </c>
      <c r="E846" s="291">
        <f t="shared" ref="E846:E909" si="46">IF(C846&gt;0,D846/C846-1,IF(C846&lt;0,-(D846/C846-1),""))</f>
        <v>1.389</v>
      </c>
      <c r="F846" s="261" t="str">
        <f t="shared" si="44"/>
        <v>是</v>
      </c>
      <c r="G846" s="141" t="str">
        <f t="shared" si="45"/>
        <v>项</v>
      </c>
    </row>
    <row r="847" ht="36" customHeight="1" spans="1:7">
      <c r="A847" s="426" t="s">
        <v>1562</v>
      </c>
      <c r="B847" s="432" t="s">
        <v>520</v>
      </c>
      <c r="C847" s="428"/>
      <c r="D847" s="428"/>
      <c r="E847" s="291" t="str">
        <f t="shared" si="46"/>
        <v/>
      </c>
      <c r="F847" s="261" t="str">
        <f t="shared" si="44"/>
        <v>否</v>
      </c>
      <c r="G847" s="141" t="str">
        <f t="shared" si="45"/>
        <v>项</v>
      </c>
    </row>
    <row r="848" ht="36" customHeight="1" spans="1:7">
      <c r="A848" s="422" t="s">
        <v>92</v>
      </c>
      <c r="B848" s="284" t="s">
        <v>93</v>
      </c>
      <c r="C848" s="293">
        <v>60235</v>
      </c>
      <c r="D848" s="293">
        <f>SUM(D849,D875,D900,D928,D939,D946,D953,D956)</f>
        <v>58419</v>
      </c>
      <c r="E848" s="291">
        <f t="shared" si="46"/>
        <v>-0.03</v>
      </c>
      <c r="F848" s="261" t="str">
        <f t="shared" si="44"/>
        <v>是</v>
      </c>
      <c r="G848" s="141" t="str">
        <f t="shared" si="45"/>
        <v>类</v>
      </c>
    </row>
    <row r="849" ht="36" customHeight="1" spans="1:7">
      <c r="A849" s="422" t="s">
        <v>1563</v>
      </c>
      <c r="B849" s="284" t="s">
        <v>1564</v>
      </c>
      <c r="C849" s="293">
        <v>10123</v>
      </c>
      <c r="D849" s="293">
        <f>SUM(D850:D874)</f>
        <v>16875</v>
      </c>
      <c r="E849" s="291">
        <f t="shared" si="46"/>
        <v>0.667</v>
      </c>
      <c r="F849" s="261" t="str">
        <f t="shared" si="44"/>
        <v>是</v>
      </c>
      <c r="G849" s="141" t="str">
        <f t="shared" si="45"/>
        <v>款</v>
      </c>
    </row>
    <row r="850" ht="36" customHeight="1" spans="1:7">
      <c r="A850" s="423" t="s">
        <v>1565</v>
      </c>
      <c r="B850" s="288" t="s">
        <v>140</v>
      </c>
      <c r="C850" s="290">
        <v>512</v>
      </c>
      <c r="D850" s="290">
        <v>472</v>
      </c>
      <c r="E850" s="291">
        <f t="shared" si="46"/>
        <v>-0.078</v>
      </c>
      <c r="F850" s="261" t="str">
        <f t="shared" si="44"/>
        <v>是</v>
      </c>
      <c r="G850" s="141" t="str">
        <f t="shared" si="45"/>
        <v>项</v>
      </c>
    </row>
    <row r="851" ht="36" customHeight="1" spans="1:7">
      <c r="A851" s="423" t="s">
        <v>1566</v>
      </c>
      <c r="B851" s="288" t="s">
        <v>142</v>
      </c>
      <c r="C851" s="290"/>
      <c r="D851" s="290"/>
      <c r="E851" s="291" t="str">
        <f t="shared" si="46"/>
        <v/>
      </c>
      <c r="F851" s="261" t="str">
        <f t="shared" si="44"/>
        <v>否</v>
      </c>
      <c r="G851" s="141" t="str">
        <f t="shared" si="45"/>
        <v>项</v>
      </c>
    </row>
    <row r="852" ht="36" customHeight="1" spans="1:7">
      <c r="A852" s="423" t="s">
        <v>1567</v>
      </c>
      <c r="B852" s="288" t="s">
        <v>144</v>
      </c>
      <c r="C852" s="290"/>
      <c r="D852" s="290"/>
      <c r="E852" s="291" t="str">
        <f t="shared" si="46"/>
        <v/>
      </c>
      <c r="F852" s="261" t="str">
        <f t="shared" si="44"/>
        <v>否</v>
      </c>
      <c r="G852" s="141" t="str">
        <f t="shared" si="45"/>
        <v>项</v>
      </c>
    </row>
    <row r="853" ht="36" customHeight="1" spans="1:7">
      <c r="A853" s="423" t="s">
        <v>1568</v>
      </c>
      <c r="B853" s="288" t="s">
        <v>158</v>
      </c>
      <c r="C853" s="290">
        <v>4691</v>
      </c>
      <c r="D853" s="290">
        <v>4249</v>
      </c>
      <c r="E853" s="291">
        <f t="shared" si="46"/>
        <v>-0.094</v>
      </c>
      <c r="F853" s="261" t="str">
        <f t="shared" si="44"/>
        <v>是</v>
      </c>
      <c r="G853" s="141" t="str">
        <f t="shared" si="45"/>
        <v>项</v>
      </c>
    </row>
    <row r="854" ht="36" customHeight="1" spans="1:7">
      <c r="A854" s="423" t="s">
        <v>1569</v>
      </c>
      <c r="B854" s="288" t="s">
        <v>1570</v>
      </c>
      <c r="C854" s="290"/>
      <c r="D854" s="290"/>
      <c r="E854" s="291" t="str">
        <f t="shared" si="46"/>
        <v/>
      </c>
      <c r="F854" s="261" t="str">
        <f t="shared" si="44"/>
        <v>否</v>
      </c>
      <c r="G854" s="141" t="str">
        <f t="shared" si="45"/>
        <v>项</v>
      </c>
    </row>
    <row r="855" ht="36" customHeight="1" spans="1:7">
      <c r="A855" s="423" t="s">
        <v>1571</v>
      </c>
      <c r="B855" s="288" t="s">
        <v>1572</v>
      </c>
      <c r="C855" s="290"/>
      <c r="D855" s="290">
        <v>5300</v>
      </c>
      <c r="E855" s="291" t="str">
        <f t="shared" si="46"/>
        <v/>
      </c>
      <c r="F855" s="261" t="str">
        <f t="shared" si="44"/>
        <v>是</v>
      </c>
      <c r="G855" s="141" t="str">
        <f t="shared" si="45"/>
        <v>项</v>
      </c>
    </row>
    <row r="856" ht="36" customHeight="1" spans="1:7">
      <c r="A856" s="423" t="s">
        <v>1573</v>
      </c>
      <c r="B856" s="288" t="s">
        <v>1574</v>
      </c>
      <c r="C856" s="290">
        <v>300</v>
      </c>
      <c r="D856" s="290">
        <v>2310</v>
      </c>
      <c r="E856" s="291">
        <f t="shared" si="46"/>
        <v>6.7</v>
      </c>
      <c r="F856" s="261" t="str">
        <f t="shared" si="44"/>
        <v>是</v>
      </c>
      <c r="G856" s="141" t="str">
        <f t="shared" si="45"/>
        <v>项</v>
      </c>
    </row>
    <row r="857" ht="36" customHeight="1" spans="1:7">
      <c r="A857" s="423" t="s">
        <v>1575</v>
      </c>
      <c r="B857" s="288" t="s">
        <v>1576</v>
      </c>
      <c r="C857" s="290"/>
      <c r="D857" s="290">
        <v>21</v>
      </c>
      <c r="E857" s="291" t="str">
        <f t="shared" si="46"/>
        <v/>
      </c>
      <c r="F857" s="261" t="str">
        <f t="shared" si="44"/>
        <v>是</v>
      </c>
      <c r="G857" s="141" t="str">
        <f t="shared" si="45"/>
        <v>项</v>
      </c>
    </row>
    <row r="858" ht="36" customHeight="1" spans="1:7">
      <c r="A858" s="423" t="s">
        <v>1577</v>
      </c>
      <c r="B858" s="288" t="s">
        <v>1578</v>
      </c>
      <c r="C858" s="290"/>
      <c r="D858" s="290"/>
      <c r="E858" s="291" t="str">
        <f t="shared" si="46"/>
        <v/>
      </c>
      <c r="F858" s="261" t="str">
        <f t="shared" si="44"/>
        <v>否</v>
      </c>
      <c r="G858" s="141" t="str">
        <f t="shared" si="45"/>
        <v>项</v>
      </c>
    </row>
    <row r="859" ht="36" customHeight="1" spans="1:7">
      <c r="A859" s="423" t="s">
        <v>1579</v>
      </c>
      <c r="B859" s="288" t="s">
        <v>1580</v>
      </c>
      <c r="C859" s="290"/>
      <c r="D859" s="290"/>
      <c r="E859" s="291" t="str">
        <f t="shared" si="46"/>
        <v/>
      </c>
      <c r="F859" s="261" t="str">
        <f t="shared" si="44"/>
        <v>否</v>
      </c>
      <c r="G859" s="141" t="str">
        <f t="shared" si="45"/>
        <v>项</v>
      </c>
    </row>
    <row r="860" ht="36" customHeight="1" spans="1:7">
      <c r="A860" s="423" t="s">
        <v>1581</v>
      </c>
      <c r="B860" s="288" t="s">
        <v>1582</v>
      </c>
      <c r="C860" s="290">
        <v>160</v>
      </c>
      <c r="D860" s="290">
        <v>160</v>
      </c>
      <c r="E860" s="291">
        <f t="shared" si="46"/>
        <v>0</v>
      </c>
      <c r="F860" s="261" t="str">
        <f t="shared" si="44"/>
        <v>是</v>
      </c>
      <c r="G860" s="141" t="str">
        <f t="shared" si="45"/>
        <v>项</v>
      </c>
    </row>
    <row r="861" ht="36" customHeight="1" spans="1:7">
      <c r="A861" s="423" t="s">
        <v>1583</v>
      </c>
      <c r="B861" s="288" t="s">
        <v>1584</v>
      </c>
      <c r="C861" s="290">
        <v>0</v>
      </c>
      <c r="D861" s="290">
        <v>0</v>
      </c>
      <c r="E861" s="291" t="str">
        <f t="shared" si="46"/>
        <v/>
      </c>
      <c r="F861" s="261" t="str">
        <f t="shared" si="44"/>
        <v>否</v>
      </c>
      <c r="G861" s="141" t="str">
        <f t="shared" si="45"/>
        <v>项</v>
      </c>
    </row>
    <row r="862" ht="36" customHeight="1" spans="1:7">
      <c r="A862" s="423" t="s">
        <v>1585</v>
      </c>
      <c r="B862" s="288" t="s">
        <v>1586</v>
      </c>
      <c r="C862" s="290">
        <v>0</v>
      </c>
      <c r="D862" s="290">
        <v>0</v>
      </c>
      <c r="E862" s="291" t="str">
        <f t="shared" si="46"/>
        <v/>
      </c>
      <c r="F862" s="261" t="str">
        <f t="shared" si="44"/>
        <v>否</v>
      </c>
      <c r="G862" s="141" t="str">
        <f t="shared" si="45"/>
        <v>项</v>
      </c>
    </row>
    <row r="863" ht="36" customHeight="1" spans="1:7">
      <c r="A863" s="423" t="s">
        <v>1587</v>
      </c>
      <c r="B863" s="288" t="s">
        <v>1588</v>
      </c>
      <c r="C863" s="290">
        <v>0</v>
      </c>
      <c r="D863" s="290">
        <v>0</v>
      </c>
      <c r="E863" s="291" t="str">
        <f t="shared" si="46"/>
        <v/>
      </c>
      <c r="F863" s="261" t="str">
        <f t="shared" si="44"/>
        <v>否</v>
      </c>
      <c r="G863" s="141" t="str">
        <f t="shared" si="45"/>
        <v>项</v>
      </c>
    </row>
    <row r="864" ht="36" customHeight="1" spans="1:7">
      <c r="A864" s="423" t="s">
        <v>1589</v>
      </c>
      <c r="B864" s="288" t="s">
        <v>1590</v>
      </c>
      <c r="C864" s="290">
        <v>0</v>
      </c>
      <c r="D864" s="290">
        <v>0</v>
      </c>
      <c r="E864" s="291" t="str">
        <f t="shared" si="46"/>
        <v/>
      </c>
      <c r="F864" s="261" t="str">
        <f t="shared" si="44"/>
        <v>否</v>
      </c>
      <c r="G864" s="141" t="str">
        <f t="shared" si="45"/>
        <v>项</v>
      </c>
    </row>
    <row r="865" ht="36" customHeight="1" spans="1:7">
      <c r="A865" s="423" t="s">
        <v>1591</v>
      </c>
      <c r="B865" s="288" t="s">
        <v>1592</v>
      </c>
      <c r="C865" s="290">
        <v>3900</v>
      </c>
      <c r="D865" s="290"/>
      <c r="E865" s="291">
        <f t="shared" si="46"/>
        <v>-1</v>
      </c>
      <c r="F865" s="261" t="str">
        <f t="shared" si="44"/>
        <v>是</v>
      </c>
      <c r="G865" s="141" t="str">
        <f t="shared" si="45"/>
        <v>项</v>
      </c>
    </row>
    <row r="866" ht="36" customHeight="1" spans="1:7">
      <c r="A866" s="423" t="s">
        <v>1593</v>
      </c>
      <c r="B866" s="288" t="s">
        <v>1594</v>
      </c>
      <c r="C866" s="290"/>
      <c r="D866" s="290"/>
      <c r="E866" s="291" t="str">
        <f t="shared" si="46"/>
        <v/>
      </c>
      <c r="F866" s="261" t="str">
        <f t="shared" si="44"/>
        <v>否</v>
      </c>
      <c r="G866" s="141" t="str">
        <f t="shared" si="45"/>
        <v>项</v>
      </c>
    </row>
    <row r="867" ht="36" customHeight="1" spans="1:7">
      <c r="A867" s="423" t="s">
        <v>1595</v>
      </c>
      <c r="B867" s="288" t="s">
        <v>1596</v>
      </c>
      <c r="C867" s="290"/>
      <c r="D867" s="290"/>
      <c r="E867" s="291" t="str">
        <f t="shared" si="46"/>
        <v/>
      </c>
      <c r="F867" s="261" t="str">
        <f t="shared" si="44"/>
        <v>否</v>
      </c>
      <c r="G867" s="141" t="str">
        <f t="shared" si="45"/>
        <v>项</v>
      </c>
    </row>
    <row r="868" ht="36" customHeight="1" spans="1:7">
      <c r="A868" s="423" t="s">
        <v>1597</v>
      </c>
      <c r="B868" s="288" t="s">
        <v>1598</v>
      </c>
      <c r="C868" s="290"/>
      <c r="D868" s="290">
        <v>3840</v>
      </c>
      <c r="E868" s="291" t="str">
        <f t="shared" si="46"/>
        <v/>
      </c>
      <c r="F868" s="261" t="str">
        <f t="shared" si="44"/>
        <v>是</v>
      </c>
      <c r="G868" s="141" t="str">
        <f t="shared" si="45"/>
        <v>项</v>
      </c>
    </row>
    <row r="869" ht="36" customHeight="1" spans="1:7">
      <c r="A869" s="423" t="s">
        <v>1599</v>
      </c>
      <c r="B869" s="288" t="s">
        <v>1600</v>
      </c>
      <c r="C869" s="290"/>
      <c r="D869" s="290"/>
      <c r="E869" s="291" t="str">
        <f t="shared" si="46"/>
        <v/>
      </c>
      <c r="F869" s="261" t="str">
        <f t="shared" si="44"/>
        <v>否</v>
      </c>
      <c r="G869" s="141" t="str">
        <f t="shared" si="45"/>
        <v>项</v>
      </c>
    </row>
    <row r="870" ht="36" customHeight="1" spans="1:7">
      <c r="A870" s="423" t="s">
        <v>1601</v>
      </c>
      <c r="B870" s="288" t="s">
        <v>1602</v>
      </c>
      <c r="C870" s="290">
        <v>40</v>
      </c>
      <c r="D870" s="290"/>
      <c r="E870" s="291">
        <f t="shared" si="46"/>
        <v>-1</v>
      </c>
      <c r="F870" s="261" t="str">
        <f t="shared" si="44"/>
        <v>是</v>
      </c>
      <c r="G870" s="141" t="str">
        <f t="shared" si="45"/>
        <v>项</v>
      </c>
    </row>
    <row r="871" ht="36" customHeight="1" spans="1:7">
      <c r="A871" s="423" t="s">
        <v>1603</v>
      </c>
      <c r="B871" s="288" t="s">
        <v>1604</v>
      </c>
      <c r="C871" s="290">
        <v>0</v>
      </c>
      <c r="D871" s="290">
        <v>0</v>
      </c>
      <c r="E871" s="291" t="str">
        <f t="shared" si="46"/>
        <v/>
      </c>
      <c r="F871" s="261" t="str">
        <f t="shared" si="44"/>
        <v>否</v>
      </c>
      <c r="G871" s="141" t="str">
        <f t="shared" si="45"/>
        <v>项</v>
      </c>
    </row>
    <row r="872" ht="36" customHeight="1" spans="1:7">
      <c r="A872" s="423" t="s">
        <v>1605</v>
      </c>
      <c r="B872" s="288" t="s">
        <v>1606</v>
      </c>
      <c r="C872" s="290">
        <v>0</v>
      </c>
      <c r="D872" s="290">
        <v>0</v>
      </c>
      <c r="E872" s="291" t="str">
        <f t="shared" si="46"/>
        <v/>
      </c>
      <c r="F872" s="261" t="str">
        <f t="shared" si="44"/>
        <v>否</v>
      </c>
      <c r="G872" s="141" t="str">
        <f t="shared" si="45"/>
        <v>项</v>
      </c>
    </row>
    <row r="873" ht="36" customHeight="1" spans="1:7">
      <c r="A873" s="423" t="s">
        <v>1607</v>
      </c>
      <c r="B873" s="288" t="s">
        <v>1608</v>
      </c>
      <c r="C873" s="290"/>
      <c r="D873" s="290"/>
      <c r="E873" s="291" t="str">
        <f t="shared" si="46"/>
        <v/>
      </c>
      <c r="F873" s="261" t="str">
        <f t="shared" si="44"/>
        <v>否</v>
      </c>
      <c r="G873" s="141" t="str">
        <f t="shared" si="45"/>
        <v>项</v>
      </c>
    </row>
    <row r="874" ht="36" customHeight="1" spans="1:7">
      <c r="A874" s="423" t="s">
        <v>1609</v>
      </c>
      <c r="B874" s="288" t="s">
        <v>1610</v>
      </c>
      <c r="C874" s="290">
        <v>520</v>
      </c>
      <c r="D874" s="290">
        <v>523</v>
      </c>
      <c r="E874" s="291">
        <f t="shared" si="46"/>
        <v>0.006</v>
      </c>
      <c r="F874" s="261" t="str">
        <f t="shared" si="44"/>
        <v>是</v>
      </c>
      <c r="G874" s="141" t="str">
        <f t="shared" si="45"/>
        <v>项</v>
      </c>
    </row>
    <row r="875" ht="36" customHeight="1" spans="1:7">
      <c r="A875" s="422" t="s">
        <v>1611</v>
      </c>
      <c r="B875" s="284" t="s">
        <v>1612</v>
      </c>
      <c r="C875" s="293">
        <v>5211</v>
      </c>
      <c r="D875" s="293">
        <f>SUM(D876:D899)</f>
        <v>3599</v>
      </c>
      <c r="E875" s="291">
        <f t="shared" si="46"/>
        <v>-0.309</v>
      </c>
      <c r="F875" s="261" t="str">
        <f t="shared" si="44"/>
        <v>是</v>
      </c>
      <c r="G875" s="141" t="str">
        <f t="shared" si="45"/>
        <v>款</v>
      </c>
    </row>
    <row r="876" ht="36" customHeight="1" spans="1:7">
      <c r="A876" s="423" t="s">
        <v>1613</v>
      </c>
      <c r="B876" s="288" t="s">
        <v>140</v>
      </c>
      <c r="C876" s="290">
        <v>479</v>
      </c>
      <c r="D876" s="290">
        <v>458</v>
      </c>
      <c r="E876" s="291">
        <f t="shared" si="46"/>
        <v>-0.044</v>
      </c>
      <c r="F876" s="261" t="str">
        <f t="shared" si="44"/>
        <v>是</v>
      </c>
      <c r="G876" s="141" t="str">
        <f t="shared" si="45"/>
        <v>项</v>
      </c>
    </row>
    <row r="877" ht="36" customHeight="1" spans="1:7">
      <c r="A877" s="423" t="s">
        <v>1614</v>
      </c>
      <c r="B877" s="288" t="s">
        <v>142</v>
      </c>
      <c r="C877" s="290"/>
      <c r="D877" s="290"/>
      <c r="E877" s="291" t="str">
        <f t="shared" si="46"/>
        <v/>
      </c>
      <c r="F877" s="261" t="str">
        <f t="shared" si="44"/>
        <v>否</v>
      </c>
      <c r="G877" s="141" t="str">
        <f t="shared" si="45"/>
        <v>项</v>
      </c>
    </row>
    <row r="878" ht="36" customHeight="1" spans="1:7">
      <c r="A878" s="423" t="s">
        <v>1615</v>
      </c>
      <c r="B878" s="288" t="s">
        <v>144</v>
      </c>
      <c r="C878" s="290"/>
      <c r="D878" s="290"/>
      <c r="E878" s="291" t="str">
        <f t="shared" si="46"/>
        <v/>
      </c>
      <c r="F878" s="261" t="str">
        <f t="shared" si="44"/>
        <v>否</v>
      </c>
      <c r="G878" s="141" t="str">
        <f t="shared" si="45"/>
        <v>项</v>
      </c>
    </row>
    <row r="879" ht="36" customHeight="1" spans="1:7">
      <c r="A879" s="423" t="s">
        <v>1616</v>
      </c>
      <c r="B879" s="288" t="s">
        <v>1617</v>
      </c>
      <c r="C879" s="290">
        <v>1963</v>
      </c>
      <c r="D879" s="290">
        <v>1759</v>
      </c>
      <c r="E879" s="291">
        <f t="shared" si="46"/>
        <v>-0.104</v>
      </c>
      <c r="F879" s="261" t="str">
        <f t="shared" si="44"/>
        <v>是</v>
      </c>
      <c r="G879" s="141" t="str">
        <f t="shared" si="45"/>
        <v>项</v>
      </c>
    </row>
    <row r="880" ht="36" customHeight="1" spans="1:7">
      <c r="A880" s="423" t="s">
        <v>1618</v>
      </c>
      <c r="B880" s="288" t="s">
        <v>1619</v>
      </c>
      <c r="C880" s="290">
        <v>250</v>
      </c>
      <c r="D880" s="290"/>
      <c r="E880" s="291">
        <f t="shared" si="46"/>
        <v>-1</v>
      </c>
      <c r="F880" s="261" t="str">
        <f t="shared" si="44"/>
        <v>是</v>
      </c>
      <c r="G880" s="141" t="str">
        <f t="shared" si="45"/>
        <v>项</v>
      </c>
    </row>
    <row r="881" ht="36" customHeight="1" spans="1:7">
      <c r="A881" s="423" t="s">
        <v>1620</v>
      </c>
      <c r="B881" s="288" t="s">
        <v>1621</v>
      </c>
      <c r="C881" s="290"/>
      <c r="D881" s="290"/>
      <c r="E881" s="291" t="str">
        <f t="shared" si="46"/>
        <v/>
      </c>
      <c r="F881" s="261" t="str">
        <f t="shared" si="44"/>
        <v>否</v>
      </c>
      <c r="G881" s="141" t="str">
        <f t="shared" si="45"/>
        <v>项</v>
      </c>
    </row>
    <row r="882" ht="36" customHeight="1" spans="1:7">
      <c r="A882" s="423" t="s">
        <v>1622</v>
      </c>
      <c r="B882" s="288" t="s">
        <v>1623</v>
      </c>
      <c r="C882" s="290"/>
      <c r="D882" s="290">
        <v>15</v>
      </c>
      <c r="E882" s="291" t="str">
        <f t="shared" si="46"/>
        <v/>
      </c>
      <c r="F882" s="261" t="str">
        <f t="shared" si="44"/>
        <v>是</v>
      </c>
      <c r="G882" s="141" t="str">
        <f t="shared" si="45"/>
        <v>项</v>
      </c>
    </row>
    <row r="883" ht="36" customHeight="1" spans="1:7">
      <c r="A883" s="423" t="s">
        <v>1624</v>
      </c>
      <c r="B883" s="288" t="s">
        <v>1625</v>
      </c>
      <c r="C883" s="290">
        <v>1467</v>
      </c>
      <c r="D883" s="290">
        <v>500</v>
      </c>
      <c r="E883" s="291">
        <f t="shared" si="46"/>
        <v>-0.659</v>
      </c>
      <c r="F883" s="261" t="str">
        <f t="shared" si="44"/>
        <v>是</v>
      </c>
      <c r="G883" s="141" t="str">
        <f t="shared" si="45"/>
        <v>项</v>
      </c>
    </row>
    <row r="884" ht="36" customHeight="1" spans="1:7">
      <c r="A884" s="423" t="s">
        <v>1626</v>
      </c>
      <c r="B884" s="288" t="s">
        <v>1627</v>
      </c>
      <c r="C884" s="290">
        <v>2</v>
      </c>
      <c r="D884" s="290"/>
      <c r="E884" s="291">
        <f t="shared" si="46"/>
        <v>-1</v>
      </c>
      <c r="F884" s="261" t="str">
        <f t="shared" si="44"/>
        <v>是</v>
      </c>
      <c r="G884" s="141" t="str">
        <f t="shared" si="45"/>
        <v>项</v>
      </c>
    </row>
    <row r="885" ht="36" customHeight="1" spans="1:7">
      <c r="A885" s="423" t="s">
        <v>1628</v>
      </c>
      <c r="B885" s="288" t="s">
        <v>1629</v>
      </c>
      <c r="C885" s="290"/>
      <c r="D885" s="290"/>
      <c r="E885" s="291" t="str">
        <f t="shared" si="46"/>
        <v/>
      </c>
      <c r="F885" s="261" t="str">
        <f t="shared" si="44"/>
        <v>否</v>
      </c>
      <c r="G885" s="141" t="str">
        <f t="shared" si="45"/>
        <v>项</v>
      </c>
    </row>
    <row r="886" ht="36" customHeight="1" spans="1:7">
      <c r="A886" s="423" t="s">
        <v>1630</v>
      </c>
      <c r="B886" s="288" t="s">
        <v>1631</v>
      </c>
      <c r="C886" s="290"/>
      <c r="D886" s="290"/>
      <c r="E886" s="291" t="str">
        <f t="shared" si="46"/>
        <v/>
      </c>
      <c r="F886" s="261" t="str">
        <f t="shared" si="44"/>
        <v>否</v>
      </c>
      <c r="G886" s="141" t="str">
        <f t="shared" si="45"/>
        <v>项</v>
      </c>
    </row>
    <row r="887" ht="36" customHeight="1" spans="1:7">
      <c r="A887" s="423" t="s">
        <v>1632</v>
      </c>
      <c r="B887" s="288" t="s">
        <v>1633</v>
      </c>
      <c r="C887" s="290"/>
      <c r="D887" s="290"/>
      <c r="E887" s="291" t="str">
        <f t="shared" si="46"/>
        <v/>
      </c>
      <c r="F887" s="261" t="str">
        <f t="shared" si="44"/>
        <v>否</v>
      </c>
      <c r="G887" s="141" t="str">
        <f t="shared" si="45"/>
        <v>项</v>
      </c>
    </row>
    <row r="888" ht="36" customHeight="1" spans="1:7">
      <c r="A888" s="423" t="s">
        <v>1634</v>
      </c>
      <c r="B888" s="288" t="s">
        <v>1635</v>
      </c>
      <c r="C888" s="290"/>
      <c r="D888" s="290"/>
      <c r="E888" s="291" t="str">
        <f t="shared" si="46"/>
        <v/>
      </c>
      <c r="F888" s="261" t="str">
        <f t="shared" si="44"/>
        <v>否</v>
      </c>
      <c r="G888" s="141" t="str">
        <f t="shared" si="45"/>
        <v>项</v>
      </c>
    </row>
    <row r="889" ht="36" customHeight="1" spans="1:7">
      <c r="A889" s="423" t="s">
        <v>1636</v>
      </c>
      <c r="B889" s="288" t="s">
        <v>1637</v>
      </c>
      <c r="C889" s="290"/>
      <c r="D889" s="290"/>
      <c r="E889" s="291" t="str">
        <f t="shared" si="46"/>
        <v/>
      </c>
      <c r="F889" s="261" t="str">
        <f t="shared" si="44"/>
        <v>否</v>
      </c>
      <c r="G889" s="141" t="str">
        <f t="shared" si="45"/>
        <v>项</v>
      </c>
    </row>
    <row r="890" ht="36" customHeight="1" spans="1:7">
      <c r="A890" s="423" t="s">
        <v>1638</v>
      </c>
      <c r="B890" s="288" t="s">
        <v>1639</v>
      </c>
      <c r="C890" s="290"/>
      <c r="D890" s="290"/>
      <c r="E890" s="291" t="str">
        <f t="shared" si="46"/>
        <v/>
      </c>
      <c r="F890" s="261" t="str">
        <f t="shared" si="44"/>
        <v>否</v>
      </c>
      <c r="G890" s="141" t="str">
        <f t="shared" si="45"/>
        <v>项</v>
      </c>
    </row>
    <row r="891" ht="36" customHeight="1" spans="1:7">
      <c r="A891" s="423" t="s">
        <v>1640</v>
      </c>
      <c r="B891" s="288" t="s">
        <v>1641</v>
      </c>
      <c r="C891" s="290"/>
      <c r="D891" s="290"/>
      <c r="E891" s="291" t="str">
        <f t="shared" si="46"/>
        <v/>
      </c>
      <c r="F891" s="261" t="str">
        <f t="shared" si="44"/>
        <v>否</v>
      </c>
      <c r="G891" s="141" t="str">
        <f t="shared" si="45"/>
        <v>项</v>
      </c>
    </row>
    <row r="892" ht="36" customHeight="1" spans="1:7">
      <c r="A892" s="423" t="s">
        <v>1642</v>
      </c>
      <c r="B892" s="288" t="s">
        <v>1643</v>
      </c>
      <c r="C892" s="290">
        <v>0</v>
      </c>
      <c r="D892" s="290">
        <v>0</v>
      </c>
      <c r="E892" s="291" t="str">
        <f t="shared" si="46"/>
        <v/>
      </c>
      <c r="F892" s="261" t="str">
        <f t="shared" si="44"/>
        <v>否</v>
      </c>
      <c r="G892" s="141" t="str">
        <f t="shared" si="45"/>
        <v>项</v>
      </c>
    </row>
    <row r="893" ht="36" customHeight="1" spans="1:7">
      <c r="A893" s="423" t="s">
        <v>1644</v>
      </c>
      <c r="B893" s="288" t="s">
        <v>1645</v>
      </c>
      <c r="C893" s="290">
        <v>0</v>
      </c>
      <c r="D893" s="290">
        <v>0</v>
      </c>
      <c r="E893" s="291" t="str">
        <f t="shared" si="46"/>
        <v/>
      </c>
      <c r="F893" s="261" t="str">
        <f t="shared" si="44"/>
        <v>否</v>
      </c>
      <c r="G893" s="141" t="str">
        <f t="shared" si="45"/>
        <v>项</v>
      </c>
    </row>
    <row r="894" ht="36" customHeight="1" spans="1:7">
      <c r="A894" s="423" t="s">
        <v>1646</v>
      </c>
      <c r="B894" s="288" t="s">
        <v>1647</v>
      </c>
      <c r="C894" s="290">
        <v>0</v>
      </c>
      <c r="D894" s="290">
        <v>0</v>
      </c>
      <c r="E894" s="291" t="str">
        <f t="shared" si="46"/>
        <v/>
      </c>
      <c r="F894" s="261" t="str">
        <f t="shared" si="44"/>
        <v>否</v>
      </c>
      <c r="G894" s="141" t="str">
        <f t="shared" si="45"/>
        <v>项</v>
      </c>
    </row>
    <row r="895" ht="36" customHeight="1" spans="1:7">
      <c r="A895" s="423" t="s">
        <v>1648</v>
      </c>
      <c r="B895" s="288" t="s">
        <v>1649</v>
      </c>
      <c r="C895" s="290">
        <v>497</v>
      </c>
      <c r="D895" s="290">
        <v>577</v>
      </c>
      <c r="E895" s="291">
        <f t="shared" si="46"/>
        <v>0.161</v>
      </c>
      <c r="F895" s="261" t="str">
        <f t="shared" si="44"/>
        <v>是</v>
      </c>
      <c r="G895" s="141" t="str">
        <f t="shared" si="45"/>
        <v>项</v>
      </c>
    </row>
    <row r="896" ht="36" customHeight="1" spans="1:7">
      <c r="A896" s="423" t="s">
        <v>1650</v>
      </c>
      <c r="B896" s="288" t="s">
        <v>1651</v>
      </c>
      <c r="C896" s="290">
        <v>0</v>
      </c>
      <c r="D896" s="290">
        <v>0</v>
      </c>
      <c r="E896" s="291" t="str">
        <f t="shared" si="46"/>
        <v/>
      </c>
      <c r="F896" s="261" t="str">
        <f t="shared" si="44"/>
        <v>否</v>
      </c>
      <c r="G896" s="141" t="str">
        <f t="shared" si="45"/>
        <v>项</v>
      </c>
    </row>
    <row r="897" ht="36" customHeight="1" spans="1:7">
      <c r="A897" s="423" t="s">
        <v>1652</v>
      </c>
      <c r="B897" s="288" t="s">
        <v>1653</v>
      </c>
      <c r="C897" s="290"/>
      <c r="D897" s="290"/>
      <c r="E897" s="291" t="str">
        <f t="shared" si="46"/>
        <v/>
      </c>
      <c r="F897" s="261" t="str">
        <f t="shared" si="44"/>
        <v>否</v>
      </c>
      <c r="G897" s="141" t="str">
        <f t="shared" si="45"/>
        <v>项</v>
      </c>
    </row>
    <row r="898" ht="36" customHeight="1" spans="1:7">
      <c r="A898" s="423" t="s">
        <v>1654</v>
      </c>
      <c r="B898" s="288" t="s">
        <v>1582</v>
      </c>
      <c r="C898" s="290"/>
      <c r="D898" s="290"/>
      <c r="E898" s="291" t="str">
        <f t="shared" si="46"/>
        <v/>
      </c>
      <c r="F898" s="261" t="str">
        <f t="shared" si="44"/>
        <v>否</v>
      </c>
      <c r="G898" s="141" t="str">
        <f t="shared" si="45"/>
        <v>项</v>
      </c>
    </row>
    <row r="899" ht="36" customHeight="1" spans="1:7">
      <c r="A899" s="423" t="s">
        <v>1655</v>
      </c>
      <c r="B899" s="288" t="s">
        <v>1656</v>
      </c>
      <c r="C899" s="290">
        <v>553</v>
      </c>
      <c r="D899" s="290">
        <v>290</v>
      </c>
      <c r="E899" s="291">
        <f t="shared" si="46"/>
        <v>-0.476</v>
      </c>
      <c r="F899" s="261" t="str">
        <f t="shared" si="44"/>
        <v>是</v>
      </c>
      <c r="G899" s="141" t="str">
        <f t="shared" si="45"/>
        <v>项</v>
      </c>
    </row>
    <row r="900" ht="36" customHeight="1" spans="1:7">
      <c r="A900" s="422" t="s">
        <v>1657</v>
      </c>
      <c r="B900" s="284" t="s">
        <v>1658</v>
      </c>
      <c r="C900" s="293">
        <v>9310</v>
      </c>
      <c r="D900" s="437">
        <f>SUM(D901:D927)</f>
        <v>5319</v>
      </c>
      <c r="E900" s="291">
        <f t="shared" si="46"/>
        <v>-0.429</v>
      </c>
      <c r="F900" s="261" t="str">
        <f t="shared" si="44"/>
        <v>是</v>
      </c>
      <c r="G900" s="141" t="str">
        <f t="shared" si="45"/>
        <v>款</v>
      </c>
    </row>
    <row r="901" ht="36" customHeight="1" spans="1:7">
      <c r="A901" s="423" t="s">
        <v>1659</v>
      </c>
      <c r="B901" s="288" t="s">
        <v>140</v>
      </c>
      <c r="C901" s="290">
        <v>155</v>
      </c>
      <c r="D901" s="290">
        <v>133</v>
      </c>
      <c r="E901" s="291">
        <f t="shared" si="46"/>
        <v>-0.142</v>
      </c>
      <c r="F901" s="261" t="str">
        <f t="shared" ref="F901:F964" si="47">IF(LEN(A901)=3,"是",IF(B901&lt;&gt;"",IF(SUM(C901:D901)&lt;&gt;0,"是","否"),"是"))</f>
        <v>是</v>
      </c>
      <c r="G901" s="141" t="str">
        <f t="shared" ref="G901:G964" si="48">IF(LEN(A901)=3,"类",IF(LEN(A901)=5,"款","项"))</f>
        <v>项</v>
      </c>
    </row>
    <row r="902" ht="36" customHeight="1" spans="1:7">
      <c r="A902" s="423" t="s">
        <v>1660</v>
      </c>
      <c r="B902" s="288" t="s">
        <v>142</v>
      </c>
      <c r="C902" s="290">
        <v>0</v>
      </c>
      <c r="D902" s="290">
        <v>0</v>
      </c>
      <c r="E902" s="291" t="str">
        <f t="shared" si="46"/>
        <v/>
      </c>
      <c r="F902" s="261" t="str">
        <f t="shared" si="47"/>
        <v>否</v>
      </c>
      <c r="G902" s="141" t="str">
        <f t="shared" si="48"/>
        <v>项</v>
      </c>
    </row>
    <row r="903" ht="36" customHeight="1" spans="1:7">
      <c r="A903" s="423" t="s">
        <v>1661</v>
      </c>
      <c r="B903" s="288" t="s">
        <v>144</v>
      </c>
      <c r="C903" s="290">
        <v>1291</v>
      </c>
      <c r="D903" s="290">
        <v>1240</v>
      </c>
      <c r="E903" s="291">
        <f t="shared" si="46"/>
        <v>-0.04</v>
      </c>
      <c r="F903" s="261" t="str">
        <f t="shared" si="47"/>
        <v>是</v>
      </c>
      <c r="G903" s="141" t="str">
        <f t="shared" si="48"/>
        <v>项</v>
      </c>
    </row>
    <row r="904" ht="36" customHeight="1" spans="1:7">
      <c r="A904" s="423" t="s">
        <v>1662</v>
      </c>
      <c r="B904" s="288" t="s">
        <v>1663</v>
      </c>
      <c r="C904" s="290"/>
      <c r="D904" s="290"/>
      <c r="E904" s="291" t="str">
        <f t="shared" si="46"/>
        <v/>
      </c>
      <c r="F904" s="261" t="str">
        <f t="shared" si="47"/>
        <v>否</v>
      </c>
      <c r="G904" s="141" t="str">
        <f t="shared" si="48"/>
        <v>项</v>
      </c>
    </row>
    <row r="905" ht="36" customHeight="1" spans="1:7">
      <c r="A905" s="423" t="s">
        <v>1664</v>
      </c>
      <c r="B905" s="288" t="s">
        <v>1665</v>
      </c>
      <c r="C905" s="290">
        <v>6485</v>
      </c>
      <c r="D905" s="290">
        <v>1000</v>
      </c>
      <c r="E905" s="291">
        <f t="shared" si="46"/>
        <v>-0.846</v>
      </c>
      <c r="F905" s="261" t="str">
        <f t="shared" si="47"/>
        <v>是</v>
      </c>
      <c r="G905" s="141" t="str">
        <f t="shared" si="48"/>
        <v>项</v>
      </c>
    </row>
    <row r="906" ht="36" customHeight="1" spans="1:7">
      <c r="A906" s="423" t="s">
        <v>1666</v>
      </c>
      <c r="B906" s="288" t="s">
        <v>1667</v>
      </c>
      <c r="C906" s="290">
        <v>150</v>
      </c>
      <c r="D906" s="290">
        <v>0</v>
      </c>
      <c r="E906" s="291">
        <f t="shared" si="46"/>
        <v>-1</v>
      </c>
      <c r="F906" s="261" t="str">
        <f t="shared" si="47"/>
        <v>是</v>
      </c>
      <c r="G906" s="141" t="str">
        <f t="shared" si="48"/>
        <v>项</v>
      </c>
    </row>
    <row r="907" ht="36" customHeight="1" spans="1:7">
      <c r="A907" s="423" t="s">
        <v>1668</v>
      </c>
      <c r="B907" s="288" t="s">
        <v>1669</v>
      </c>
      <c r="C907" s="290">
        <v>0</v>
      </c>
      <c r="D907" s="290">
        <v>0</v>
      </c>
      <c r="E907" s="291" t="str">
        <f t="shared" si="46"/>
        <v/>
      </c>
      <c r="F907" s="261" t="str">
        <f t="shared" si="47"/>
        <v>否</v>
      </c>
      <c r="G907" s="141" t="str">
        <f t="shared" si="48"/>
        <v>项</v>
      </c>
    </row>
    <row r="908" ht="36" customHeight="1" spans="1:7">
      <c r="A908" s="423" t="s">
        <v>1670</v>
      </c>
      <c r="B908" s="288" t="s">
        <v>1671</v>
      </c>
      <c r="C908" s="290"/>
      <c r="D908" s="290"/>
      <c r="E908" s="291" t="str">
        <f t="shared" si="46"/>
        <v/>
      </c>
      <c r="F908" s="261" t="str">
        <f t="shared" si="47"/>
        <v>否</v>
      </c>
      <c r="G908" s="141" t="str">
        <f t="shared" si="48"/>
        <v>项</v>
      </c>
    </row>
    <row r="909" ht="36" customHeight="1" spans="1:7">
      <c r="A909" s="423" t="s">
        <v>1672</v>
      </c>
      <c r="B909" s="288" t="s">
        <v>1673</v>
      </c>
      <c r="C909" s="290">
        <v>0</v>
      </c>
      <c r="D909" s="290">
        <v>0</v>
      </c>
      <c r="E909" s="291" t="str">
        <f t="shared" si="46"/>
        <v/>
      </c>
      <c r="F909" s="261" t="str">
        <f t="shared" si="47"/>
        <v>否</v>
      </c>
      <c r="G909" s="141" t="str">
        <f t="shared" si="48"/>
        <v>项</v>
      </c>
    </row>
    <row r="910" ht="36" customHeight="1" spans="1:7">
      <c r="A910" s="423" t="s">
        <v>1674</v>
      </c>
      <c r="B910" s="288" t="s">
        <v>1675</v>
      </c>
      <c r="C910" s="290"/>
      <c r="D910" s="290"/>
      <c r="E910" s="291" t="str">
        <f t="shared" ref="E910:E973" si="49">IF(C910&gt;0,D910/C910-1,IF(C910&lt;0,-(D910/C910-1),""))</f>
        <v/>
      </c>
      <c r="F910" s="261" t="str">
        <f t="shared" si="47"/>
        <v>否</v>
      </c>
      <c r="G910" s="141" t="str">
        <f t="shared" si="48"/>
        <v>项</v>
      </c>
    </row>
    <row r="911" ht="36" customHeight="1" spans="1:7">
      <c r="A911" s="423" t="s">
        <v>1676</v>
      </c>
      <c r="B911" s="288" t="s">
        <v>1677</v>
      </c>
      <c r="C911" s="290"/>
      <c r="D911" s="290"/>
      <c r="E911" s="291" t="str">
        <f t="shared" si="49"/>
        <v/>
      </c>
      <c r="F911" s="261" t="str">
        <f t="shared" si="47"/>
        <v>否</v>
      </c>
      <c r="G911" s="141" t="str">
        <f t="shared" si="48"/>
        <v>项</v>
      </c>
    </row>
    <row r="912" ht="36" customHeight="1" spans="1:7">
      <c r="A912" s="423" t="s">
        <v>1678</v>
      </c>
      <c r="B912" s="288" t="s">
        <v>1679</v>
      </c>
      <c r="C912" s="290"/>
      <c r="D912" s="290"/>
      <c r="E912" s="291" t="str">
        <f t="shared" si="49"/>
        <v/>
      </c>
      <c r="F912" s="261" t="str">
        <f t="shared" si="47"/>
        <v>否</v>
      </c>
      <c r="G912" s="141" t="str">
        <f t="shared" si="48"/>
        <v>项</v>
      </c>
    </row>
    <row r="913" ht="36" customHeight="1" spans="1:7">
      <c r="A913" s="423" t="s">
        <v>1680</v>
      </c>
      <c r="B913" s="288" t="s">
        <v>1681</v>
      </c>
      <c r="C913" s="290"/>
      <c r="D913" s="290"/>
      <c r="E913" s="291" t="str">
        <f t="shared" si="49"/>
        <v/>
      </c>
      <c r="F913" s="261" t="str">
        <f t="shared" si="47"/>
        <v>否</v>
      </c>
      <c r="G913" s="141" t="str">
        <f t="shared" si="48"/>
        <v>项</v>
      </c>
    </row>
    <row r="914" ht="36" customHeight="1" spans="1:7">
      <c r="A914" s="423" t="s">
        <v>1682</v>
      </c>
      <c r="B914" s="288" t="s">
        <v>1683</v>
      </c>
      <c r="C914" s="290">
        <v>146</v>
      </c>
      <c r="D914" s="290"/>
      <c r="E914" s="291">
        <f t="shared" si="49"/>
        <v>-1</v>
      </c>
      <c r="F914" s="261" t="str">
        <f t="shared" si="47"/>
        <v>是</v>
      </c>
      <c r="G914" s="141" t="str">
        <f t="shared" si="48"/>
        <v>项</v>
      </c>
    </row>
    <row r="915" ht="36" customHeight="1" spans="1:7">
      <c r="A915" s="423" t="s">
        <v>1684</v>
      </c>
      <c r="B915" s="288" t="s">
        <v>1685</v>
      </c>
      <c r="C915" s="290"/>
      <c r="D915" s="290"/>
      <c r="E915" s="291" t="str">
        <f t="shared" si="49"/>
        <v/>
      </c>
      <c r="F915" s="261" t="str">
        <f t="shared" si="47"/>
        <v>否</v>
      </c>
      <c r="G915" s="141" t="str">
        <f t="shared" si="48"/>
        <v>项</v>
      </c>
    </row>
    <row r="916" ht="36" customHeight="1" spans="1:7">
      <c r="A916" s="423" t="s">
        <v>1686</v>
      </c>
      <c r="B916" s="288" t="s">
        <v>1687</v>
      </c>
      <c r="C916" s="290"/>
      <c r="D916" s="290"/>
      <c r="E916" s="291" t="str">
        <f t="shared" si="49"/>
        <v/>
      </c>
      <c r="F916" s="261" t="str">
        <f t="shared" si="47"/>
        <v>否</v>
      </c>
      <c r="G916" s="141" t="str">
        <f t="shared" si="48"/>
        <v>项</v>
      </c>
    </row>
    <row r="917" ht="36" customHeight="1" spans="1:7">
      <c r="A917" s="423" t="s">
        <v>1688</v>
      </c>
      <c r="B917" s="288" t="s">
        <v>1689</v>
      </c>
      <c r="C917" s="290">
        <v>848</v>
      </c>
      <c r="D917" s="290">
        <v>736</v>
      </c>
      <c r="E917" s="291">
        <f t="shared" si="49"/>
        <v>-0.132</v>
      </c>
      <c r="F917" s="261" t="str">
        <f t="shared" si="47"/>
        <v>是</v>
      </c>
      <c r="G917" s="141" t="str">
        <f t="shared" si="48"/>
        <v>项</v>
      </c>
    </row>
    <row r="918" ht="36" customHeight="1" spans="1:7">
      <c r="A918" s="423" t="s">
        <v>1690</v>
      </c>
      <c r="B918" s="288" t="s">
        <v>1691</v>
      </c>
      <c r="C918" s="290">
        <v>0</v>
      </c>
      <c r="D918" s="290">
        <v>0</v>
      </c>
      <c r="E918" s="291" t="str">
        <f t="shared" si="49"/>
        <v/>
      </c>
      <c r="F918" s="261" t="str">
        <f t="shared" si="47"/>
        <v>否</v>
      </c>
      <c r="G918" s="141" t="str">
        <f t="shared" si="48"/>
        <v>项</v>
      </c>
    </row>
    <row r="919" ht="36" customHeight="1" spans="1:7">
      <c r="A919" s="423" t="s">
        <v>1692</v>
      </c>
      <c r="B919" s="288" t="s">
        <v>1693</v>
      </c>
      <c r="C919" s="290">
        <v>0</v>
      </c>
      <c r="D919" s="290">
        <v>382</v>
      </c>
      <c r="E919" s="291" t="str">
        <f t="shared" si="49"/>
        <v/>
      </c>
      <c r="F919" s="261" t="str">
        <f t="shared" si="47"/>
        <v>是</v>
      </c>
      <c r="G919" s="141" t="str">
        <f t="shared" si="48"/>
        <v>项</v>
      </c>
    </row>
    <row r="920" ht="36" customHeight="1" spans="1:7">
      <c r="A920" s="423" t="s">
        <v>1694</v>
      </c>
      <c r="B920" s="288" t="s">
        <v>1695</v>
      </c>
      <c r="C920" s="290">
        <v>0</v>
      </c>
      <c r="D920" s="290">
        <v>0</v>
      </c>
      <c r="E920" s="291" t="str">
        <f t="shared" si="49"/>
        <v/>
      </c>
      <c r="F920" s="261" t="str">
        <f t="shared" si="47"/>
        <v>否</v>
      </c>
      <c r="G920" s="141" t="str">
        <f t="shared" si="48"/>
        <v>项</v>
      </c>
    </row>
    <row r="921" ht="36" customHeight="1" spans="1:7">
      <c r="A921" s="423" t="s">
        <v>1696</v>
      </c>
      <c r="B921" s="288" t="s">
        <v>1697</v>
      </c>
      <c r="C921" s="290">
        <v>0</v>
      </c>
      <c r="D921" s="290">
        <v>0</v>
      </c>
      <c r="E921" s="291" t="str">
        <f t="shared" si="49"/>
        <v/>
      </c>
      <c r="F921" s="261" t="str">
        <f t="shared" si="47"/>
        <v>否</v>
      </c>
      <c r="G921" s="141" t="str">
        <f t="shared" si="48"/>
        <v>项</v>
      </c>
    </row>
    <row r="922" ht="36" customHeight="1" spans="1:7">
      <c r="A922" s="423" t="s">
        <v>1698</v>
      </c>
      <c r="B922" s="288" t="s">
        <v>1641</v>
      </c>
      <c r="C922" s="290">
        <v>0</v>
      </c>
      <c r="D922" s="290">
        <v>0</v>
      </c>
      <c r="E922" s="291" t="str">
        <f t="shared" si="49"/>
        <v/>
      </c>
      <c r="F922" s="261" t="str">
        <f t="shared" si="47"/>
        <v>否</v>
      </c>
      <c r="G922" s="141" t="str">
        <f t="shared" si="48"/>
        <v>项</v>
      </c>
    </row>
    <row r="923" ht="36" customHeight="1" spans="1:7">
      <c r="A923" s="423" t="s">
        <v>1699</v>
      </c>
      <c r="B923" s="288" t="s">
        <v>1700</v>
      </c>
      <c r="C923" s="290"/>
      <c r="D923" s="290"/>
      <c r="E923" s="291" t="str">
        <f t="shared" si="49"/>
        <v/>
      </c>
      <c r="F923" s="261" t="str">
        <f t="shared" si="47"/>
        <v>否</v>
      </c>
      <c r="G923" s="141" t="str">
        <f t="shared" si="48"/>
        <v>项</v>
      </c>
    </row>
    <row r="924" ht="36" customHeight="1" spans="1:7">
      <c r="A924" s="423" t="s">
        <v>1701</v>
      </c>
      <c r="B924" s="288" t="s">
        <v>1702</v>
      </c>
      <c r="C924" s="290">
        <v>0</v>
      </c>
      <c r="D924" s="290">
        <v>128</v>
      </c>
      <c r="E924" s="291" t="str">
        <f t="shared" si="49"/>
        <v/>
      </c>
      <c r="F924" s="261" t="str">
        <f t="shared" si="47"/>
        <v>是</v>
      </c>
      <c r="G924" s="141" t="str">
        <f t="shared" si="48"/>
        <v>项</v>
      </c>
    </row>
    <row r="925" ht="36" customHeight="1" spans="1:7">
      <c r="A925" s="423" t="s">
        <v>1703</v>
      </c>
      <c r="B925" s="288" t="s">
        <v>1704</v>
      </c>
      <c r="C925" s="290">
        <v>0</v>
      </c>
      <c r="D925" s="290">
        <v>0</v>
      </c>
      <c r="E925" s="291" t="str">
        <f t="shared" si="49"/>
        <v/>
      </c>
      <c r="F925" s="261" t="str">
        <f t="shared" si="47"/>
        <v>否</v>
      </c>
      <c r="G925" s="141" t="str">
        <f t="shared" si="48"/>
        <v>项</v>
      </c>
    </row>
    <row r="926" ht="36" customHeight="1" spans="1:7">
      <c r="A926" s="423" t="s">
        <v>1705</v>
      </c>
      <c r="B926" s="288" t="s">
        <v>1706</v>
      </c>
      <c r="C926" s="290">
        <v>0</v>
      </c>
      <c r="D926" s="290">
        <v>0</v>
      </c>
      <c r="E926" s="291" t="str">
        <f t="shared" si="49"/>
        <v/>
      </c>
      <c r="F926" s="261" t="str">
        <f t="shared" si="47"/>
        <v>否</v>
      </c>
      <c r="G926" s="141" t="str">
        <f t="shared" si="48"/>
        <v>项</v>
      </c>
    </row>
    <row r="927" ht="36" customHeight="1" spans="1:7">
      <c r="A927" s="423" t="s">
        <v>1707</v>
      </c>
      <c r="B927" s="288" t="s">
        <v>1708</v>
      </c>
      <c r="C927" s="290">
        <v>235</v>
      </c>
      <c r="D927" s="290">
        <v>1700</v>
      </c>
      <c r="E927" s="291">
        <f t="shared" si="49"/>
        <v>6.234</v>
      </c>
      <c r="F927" s="261" t="str">
        <f t="shared" si="47"/>
        <v>是</v>
      </c>
      <c r="G927" s="141" t="str">
        <f t="shared" si="48"/>
        <v>项</v>
      </c>
    </row>
    <row r="928" ht="36" customHeight="1" spans="1:7">
      <c r="A928" s="422" t="s">
        <v>1709</v>
      </c>
      <c r="B928" s="284" t="s">
        <v>1710</v>
      </c>
      <c r="C928" s="293">
        <v>24771</v>
      </c>
      <c r="D928" s="293">
        <f>SUM(D929:D938)</f>
        <v>18528</v>
      </c>
      <c r="E928" s="291">
        <f t="shared" si="49"/>
        <v>-0.252</v>
      </c>
      <c r="F928" s="261" t="str">
        <f t="shared" si="47"/>
        <v>是</v>
      </c>
      <c r="G928" s="141" t="str">
        <f t="shared" si="48"/>
        <v>款</v>
      </c>
    </row>
    <row r="929" ht="36" customHeight="1" spans="1:7">
      <c r="A929" s="423" t="s">
        <v>1711</v>
      </c>
      <c r="B929" s="288" t="s">
        <v>140</v>
      </c>
      <c r="C929" s="290">
        <v>162</v>
      </c>
      <c r="D929" s="290">
        <v>229</v>
      </c>
      <c r="E929" s="291">
        <f t="shared" si="49"/>
        <v>0.414</v>
      </c>
      <c r="F929" s="261" t="str">
        <f t="shared" si="47"/>
        <v>是</v>
      </c>
      <c r="G929" s="141" t="str">
        <f t="shared" si="48"/>
        <v>项</v>
      </c>
    </row>
    <row r="930" ht="36" customHeight="1" spans="1:7">
      <c r="A930" s="423" t="s">
        <v>1712</v>
      </c>
      <c r="B930" s="288" t="s">
        <v>142</v>
      </c>
      <c r="C930" s="290">
        <v>0</v>
      </c>
      <c r="D930" s="290">
        <v>0</v>
      </c>
      <c r="E930" s="291" t="str">
        <f t="shared" si="49"/>
        <v/>
      </c>
      <c r="F930" s="261" t="str">
        <f t="shared" si="47"/>
        <v>否</v>
      </c>
      <c r="G930" s="141" t="str">
        <f t="shared" si="48"/>
        <v>项</v>
      </c>
    </row>
    <row r="931" ht="36" customHeight="1" spans="1:7">
      <c r="A931" s="423" t="s">
        <v>1713</v>
      </c>
      <c r="B931" s="288" t="s">
        <v>144</v>
      </c>
      <c r="C931" s="290">
        <v>0</v>
      </c>
      <c r="D931" s="290">
        <v>0</v>
      </c>
      <c r="E931" s="291" t="str">
        <f t="shared" si="49"/>
        <v/>
      </c>
      <c r="F931" s="261" t="str">
        <f t="shared" si="47"/>
        <v>否</v>
      </c>
      <c r="G931" s="141" t="str">
        <f t="shared" si="48"/>
        <v>项</v>
      </c>
    </row>
    <row r="932" ht="36" customHeight="1" spans="1:7">
      <c r="A932" s="423" t="s">
        <v>1714</v>
      </c>
      <c r="B932" s="288" t="s">
        <v>1715</v>
      </c>
      <c r="C932" s="290">
        <v>15700</v>
      </c>
      <c r="D932" s="290">
        <v>7940</v>
      </c>
      <c r="E932" s="291">
        <f t="shared" si="49"/>
        <v>-0.494</v>
      </c>
      <c r="F932" s="261" t="str">
        <f t="shared" si="47"/>
        <v>是</v>
      </c>
      <c r="G932" s="141" t="str">
        <f t="shared" si="48"/>
        <v>项</v>
      </c>
    </row>
    <row r="933" ht="36" customHeight="1" spans="1:7">
      <c r="A933" s="423" t="s">
        <v>1716</v>
      </c>
      <c r="B933" s="288" t="s">
        <v>1717</v>
      </c>
      <c r="C933" s="290">
        <v>0</v>
      </c>
      <c r="D933" s="290">
        <v>0</v>
      </c>
      <c r="E933" s="291" t="str">
        <f t="shared" si="49"/>
        <v/>
      </c>
      <c r="F933" s="261" t="str">
        <f t="shared" si="47"/>
        <v>否</v>
      </c>
      <c r="G933" s="141" t="str">
        <f t="shared" si="48"/>
        <v>项</v>
      </c>
    </row>
    <row r="934" ht="36" customHeight="1" spans="1:7">
      <c r="A934" s="423" t="s">
        <v>1718</v>
      </c>
      <c r="B934" s="288" t="s">
        <v>1719</v>
      </c>
      <c r="C934" s="290">
        <v>0</v>
      </c>
      <c r="D934" s="290">
        <v>0</v>
      </c>
      <c r="E934" s="291" t="str">
        <f t="shared" si="49"/>
        <v/>
      </c>
      <c r="F934" s="261" t="str">
        <f t="shared" si="47"/>
        <v>否</v>
      </c>
      <c r="G934" s="141" t="str">
        <f t="shared" si="48"/>
        <v>项</v>
      </c>
    </row>
    <row r="935" ht="36" customHeight="1" spans="1:7">
      <c r="A935" s="423" t="s">
        <v>1720</v>
      </c>
      <c r="B935" s="288" t="s">
        <v>1721</v>
      </c>
      <c r="C935" s="290"/>
      <c r="D935" s="290"/>
      <c r="E935" s="291" t="str">
        <f t="shared" si="49"/>
        <v/>
      </c>
      <c r="F935" s="261" t="str">
        <f t="shared" si="47"/>
        <v>否</v>
      </c>
      <c r="G935" s="141" t="str">
        <f t="shared" si="48"/>
        <v>项</v>
      </c>
    </row>
    <row r="936" ht="36" customHeight="1" spans="1:7">
      <c r="A936" s="423" t="s">
        <v>1722</v>
      </c>
      <c r="B936" s="288" t="s">
        <v>1723</v>
      </c>
      <c r="C936" s="290">
        <v>0</v>
      </c>
      <c r="D936" s="290">
        <v>0</v>
      </c>
      <c r="E936" s="291" t="str">
        <f t="shared" si="49"/>
        <v/>
      </c>
      <c r="F936" s="261" t="str">
        <f t="shared" si="47"/>
        <v>否</v>
      </c>
      <c r="G936" s="141" t="str">
        <f t="shared" si="48"/>
        <v>项</v>
      </c>
    </row>
    <row r="937" ht="36" customHeight="1" spans="1:7">
      <c r="A937" s="423" t="s">
        <v>1724</v>
      </c>
      <c r="B937" s="288" t="s">
        <v>158</v>
      </c>
      <c r="C937" s="290">
        <v>157</v>
      </c>
      <c r="D937" s="290">
        <v>144</v>
      </c>
      <c r="E937" s="291">
        <f t="shared" si="49"/>
        <v>-0.083</v>
      </c>
      <c r="F937" s="261" t="str">
        <f t="shared" si="47"/>
        <v>是</v>
      </c>
      <c r="G937" s="141" t="str">
        <f t="shared" si="48"/>
        <v>项</v>
      </c>
    </row>
    <row r="938" ht="36" customHeight="1" spans="1:7">
      <c r="A938" s="423" t="s">
        <v>1725</v>
      </c>
      <c r="B938" s="288" t="s">
        <v>1726</v>
      </c>
      <c r="C938" s="290">
        <v>8752</v>
      </c>
      <c r="D938" s="290">
        <v>10215</v>
      </c>
      <c r="E938" s="291">
        <f t="shared" si="49"/>
        <v>0.167</v>
      </c>
      <c r="F938" s="261" t="str">
        <f t="shared" si="47"/>
        <v>是</v>
      </c>
      <c r="G938" s="141" t="str">
        <f t="shared" si="48"/>
        <v>项</v>
      </c>
    </row>
    <row r="939" ht="36" customHeight="1" spans="1:7">
      <c r="A939" s="422" t="s">
        <v>1727</v>
      </c>
      <c r="B939" s="284" t="s">
        <v>1728</v>
      </c>
      <c r="C939" s="293">
        <v>5223</v>
      </c>
      <c r="D939" s="293">
        <f>SUM(D940:D945)</f>
        <v>8159</v>
      </c>
      <c r="E939" s="291">
        <f t="shared" si="49"/>
        <v>0.562</v>
      </c>
      <c r="F939" s="261" t="str">
        <f t="shared" si="47"/>
        <v>是</v>
      </c>
      <c r="G939" s="141" t="str">
        <f t="shared" si="48"/>
        <v>款</v>
      </c>
    </row>
    <row r="940" ht="36" customHeight="1" spans="1:7">
      <c r="A940" s="423" t="s">
        <v>1729</v>
      </c>
      <c r="B940" s="288" t="s">
        <v>1730</v>
      </c>
      <c r="C940" s="290">
        <v>0</v>
      </c>
      <c r="D940" s="290">
        <v>2195</v>
      </c>
      <c r="E940" s="291" t="str">
        <f t="shared" si="49"/>
        <v/>
      </c>
      <c r="F940" s="261" t="str">
        <f t="shared" si="47"/>
        <v>是</v>
      </c>
      <c r="G940" s="141" t="str">
        <f t="shared" si="48"/>
        <v>项</v>
      </c>
    </row>
    <row r="941" ht="36" customHeight="1" spans="1:7">
      <c r="A941" s="423" t="s">
        <v>1731</v>
      </c>
      <c r="B941" s="288" t="s">
        <v>1732</v>
      </c>
      <c r="C941" s="290"/>
      <c r="D941" s="290">
        <v>0</v>
      </c>
      <c r="E941" s="291" t="str">
        <f t="shared" si="49"/>
        <v/>
      </c>
      <c r="F941" s="261" t="str">
        <f t="shared" si="47"/>
        <v>否</v>
      </c>
      <c r="G941" s="141" t="str">
        <f t="shared" si="48"/>
        <v>项</v>
      </c>
    </row>
    <row r="942" ht="36" customHeight="1" spans="1:7">
      <c r="A942" s="423" t="s">
        <v>1733</v>
      </c>
      <c r="B942" s="288" t="s">
        <v>1734</v>
      </c>
      <c r="C942" s="290">
        <v>5223</v>
      </c>
      <c r="D942" s="290">
        <v>5964</v>
      </c>
      <c r="E942" s="291">
        <f t="shared" si="49"/>
        <v>0.142</v>
      </c>
      <c r="F942" s="261" t="str">
        <f t="shared" si="47"/>
        <v>是</v>
      </c>
      <c r="G942" s="141" t="str">
        <f t="shared" si="48"/>
        <v>项</v>
      </c>
    </row>
    <row r="943" ht="36" customHeight="1" spans="1:7">
      <c r="A943" s="423" t="s">
        <v>1735</v>
      </c>
      <c r="B943" s="288" t="s">
        <v>1736</v>
      </c>
      <c r="C943" s="290"/>
      <c r="D943" s="290"/>
      <c r="E943" s="291" t="str">
        <f t="shared" si="49"/>
        <v/>
      </c>
      <c r="F943" s="261" t="str">
        <f t="shared" si="47"/>
        <v>否</v>
      </c>
      <c r="G943" s="141" t="str">
        <f t="shared" si="48"/>
        <v>项</v>
      </c>
    </row>
    <row r="944" ht="36" customHeight="1" spans="1:7">
      <c r="A944" s="423" t="s">
        <v>1737</v>
      </c>
      <c r="B944" s="288" t="s">
        <v>1738</v>
      </c>
      <c r="C944" s="290">
        <v>0</v>
      </c>
      <c r="D944" s="290">
        <v>0</v>
      </c>
      <c r="E944" s="291" t="str">
        <f t="shared" si="49"/>
        <v/>
      </c>
      <c r="F944" s="261" t="str">
        <f t="shared" si="47"/>
        <v>否</v>
      </c>
      <c r="G944" s="141" t="str">
        <f t="shared" si="48"/>
        <v>项</v>
      </c>
    </row>
    <row r="945" ht="36" customHeight="1" spans="1:7">
      <c r="A945" s="423" t="s">
        <v>1739</v>
      </c>
      <c r="B945" s="288" t="s">
        <v>1740</v>
      </c>
      <c r="C945" s="290"/>
      <c r="D945" s="290"/>
      <c r="E945" s="291" t="str">
        <f t="shared" si="49"/>
        <v/>
      </c>
      <c r="F945" s="261" t="str">
        <f t="shared" si="47"/>
        <v>否</v>
      </c>
      <c r="G945" s="141" t="str">
        <f t="shared" si="48"/>
        <v>项</v>
      </c>
    </row>
    <row r="946" ht="36" customHeight="1" spans="1:7">
      <c r="A946" s="422" t="s">
        <v>1741</v>
      </c>
      <c r="B946" s="284" t="s">
        <v>1742</v>
      </c>
      <c r="C946" s="293">
        <v>3357</v>
      </c>
      <c r="D946" s="293">
        <f>SUM(D947:D952)</f>
        <v>2939</v>
      </c>
      <c r="E946" s="291">
        <f t="shared" si="49"/>
        <v>-0.125</v>
      </c>
      <c r="F946" s="261" t="str">
        <f t="shared" si="47"/>
        <v>是</v>
      </c>
      <c r="G946" s="141" t="str">
        <f t="shared" si="48"/>
        <v>款</v>
      </c>
    </row>
    <row r="947" ht="36" customHeight="1" spans="1:7">
      <c r="A947" s="423" t="s">
        <v>1743</v>
      </c>
      <c r="B947" s="288" t="s">
        <v>1744</v>
      </c>
      <c r="C947" s="290">
        <v>0</v>
      </c>
      <c r="D947" s="290">
        <v>57</v>
      </c>
      <c r="E947" s="291" t="str">
        <f t="shared" si="49"/>
        <v/>
      </c>
      <c r="F947" s="261" t="str">
        <f t="shared" si="47"/>
        <v>是</v>
      </c>
      <c r="G947" s="141" t="str">
        <f t="shared" si="48"/>
        <v>项</v>
      </c>
    </row>
    <row r="948" ht="36" customHeight="1" spans="1:7">
      <c r="A948" s="423" t="s">
        <v>1745</v>
      </c>
      <c r="B948" s="288" t="s">
        <v>1746</v>
      </c>
      <c r="C948" s="290">
        <v>0</v>
      </c>
      <c r="D948" s="290">
        <v>0</v>
      </c>
      <c r="E948" s="291" t="str">
        <f t="shared" si="49"/>
        <v/>
      </c>
      <c r="F948" s="261" t="str">
        <f t="shared" si="47"/>
        <v>否</v>
      </c>
      <c r="G948" s="141" t="str">
        <f t="shared" si="48"/>
        <v>项</v>
      </c>
    </row>
    <row r="949" ht="36" customHeight="1" spans="1:7">
      <c r="A949" s="423" t="s">
        <v>1747</v>
      </c>
      <c r="B949" s="288" t="s">
        <v>1748</v>
      </c>
      <c r="C949" s="290">
        <v>923</v>
      </c>
      <c r="D949" s="290">
        <v>687</v>
      </c>
      <c r="E949" s="291">
        <f t="shared" si="49"/>
        <v>-0.256</v>
      </c>
      <c r="F949" s="261" t="str">
        <f t="shared" si="47"/>
        <v>是</v>
      </c>
      <c r="G949" s="141" t="str">
        <f t="shared" si="48"/>
        <v>项</v>
      </c>
    </row>
    <row r="950" ht="36" customHeight="1" spans="1:7">
      <c r="A950" s="423" t="s">
        <v>1749</v>
      </c>
      <c r="B950" s="288" t="s">
        <v>1750</v>
      </c>
      <c r="C950" s="290">
        <v>2434</v>
      </c>
      <c r="D950" s="290">
        <v>2145</v>
      </c>
      <c r="E950" s="291">
        <f t="shared" si="49"/>
        <v>-0.119</v>
      </c>
      <c r="F950" s="261" t="str">
        <f t="shared" si="47"/>
        <v>是</v>
      </c>
      <c r="G950" s="141" t="str">
        <f t="shared" si="48"/>
        <v>项</v>
      </c>
    </row>
    <row r="951" ht="36" customHeight="1" spans="1:7">
      <c r="A951" s="423" t="s">
        <v>1751</v>
      </c>
      <c r="B951" s="288" t="s">
        <v>1752</v>
      </c>
      <c r="C951" s="290">
        <v>0</v>
      </c>
      <c r="D951" s="290">
        <v>0</v>
      </c>
      <c r="E951" s="291" t="str">
        <f t="shared" si="49"/>
        <v/>
      </c>
      <c r="F951" s="261" t="str">
        <f t="shared" si="47"/>
        <v>否</v>
      </c>
      <c r="G951" s="141" t="str">
        <f t="shared" si="48"/>
        <v>项</v>
      </c>
    </row>
    <row r="952" ht="36" customHeight="1" spans="1:7">
      <c r="A952" s="423" t="s">
        <v>1753</v>
      </c>
      <c r="B952" s="288" t="s">
        <v>1754</v>
      </c>
      <c r="C952" s="290">
        <v>0</v>
      </c>
      <c r="D952" s="290">
        <v>50</v>
      </c>
      <c r="E952" s="291" t="str">
        <f t="shared" si="49"/>
        <v/>
      </c>
      <c r="F952" s="261" t="str">
        <f t="shared" si="47"/>
        <v>是</v>
      </c>
      <c r="G952" s="141" t="str">
        <f t="shared" si="48"/>
        <v>项</v>
      </c>
    </row>
    <row r="953" ht="36" customHeight="1" spans="1:7">
      <c r="A953" s="422" t="s">
        <v>1755</v>
      </c>
      <c r="B953" s="284" t="s">
        <v>1756</v>
      </c>
      <c r="C953" s="293">
        <f>SUM(C954:C955)</f>
        <v>0</v>
      </c>
      <c r="D953" s="293">
        <f>SUM(D954:D955)</f>
        <v>0</v>
      </c>
      <c r="E953" s="291" t="str">
        <f t="shared" si="49"/>
        <v/>
      </c>
      <c r="F953" s="261" t="str">
        <f t="shared" si="47"/>
        <v>否</v>
      </c>
      <c r="G953" s="141" t="str">
        <f t="shared" si="48"/>
        <v>款</v>
      </c>
    </row>
    <row r="954" ht="36" customHeight="1" spans="1:7">
      <c r="A954" s="423" t="s">
        <v>1757</v>
      </c>
      <c r="B954" s="288" t="s">
        <v>1758</v>
      </c>
      <c r="C954" s="290">
        <v>0</v>
      </c>
      <c r="D954" s="290">
        <v>0</v>
      </c>
      <c r="E954" s="291" t="str">
        <f t="shared" si="49"/>
        <v/>
      </c>
      <c r="F954" s="261" t="str">
        <f t="shared" si="47"/>
        <v>否</v>
      </c>
      <c r="G954" s="141" t="str">
        <f t="shared" si="48"/>
        <v>项</v>
      </c>
    </row>
    <row r="955" ht="36" customHeight="1" spans="1:7">
      <c r="A955" s="423" t="s">
        <v>1759</v>
      </c>
      <c r="B955" s="288" t="s">
        <v>1760</v>
      </c>
      <c r="C955" s="290">
        <v>0</v>
      </c>
      <c r="D955" s="290">
        <v>0</v>
      </c>
      <c r="E955" s="291" t="str">
        <f t="shared" si="49"/>
        <v/>
      </c>
      <c r="F955" s="261" t="str">
        <f t="shared" si="47"/>
        <v>否</v>
      </c>
      <c r="G955" s="141" t="str">
        <f t="shared" si="48"/>
        <v>项</v>
      </c>
    </row>
    <row r="956" ht="36" customHeight="1" spans="1:7">
      <c r="A956" s="422" t="s">
        <v>1761</v>
      </c>
      <c r="B956" s="284" t="s">
        <v>1762</v>
      </c>
      <c r="C956" s="293">
        <v>2240</v>
      </c>
      <c r="D956" s="293">
        <f>SUM(D957:D958)</f>
        <v>3000</v>
      </c>
      <c r="E956" s="291">
        <f t="shared" si="49"/>
        <v>0.339</v>
      </c>
      <c r="F956" s="261" t="str">
        <f t="shared" si="47"/>
        <v>是</v>
      </c>
      <c r="G956" s="141" t="str">
        <f t="shared" si="48"/>
        <v>款</v>
      </c>
    </row>
    <row r="957" ht="36" customHeight="1" spans="1:7">
      <c r="A957" s="423" t="s">
        <v>1763</v>
      </c>
      <c r="B957" s="288" t="s">
        <v>1764</v>
      </c>
      <c r="C957" s="290">
        <v>0</v>
      </c>
      <c r="D957" s="290">
        <v>0</v>
      </c>
      <c r="E957" s="291" t="str">
        <f t="shared" si="49"/>
        <v/>
      </c>
      <c r="F957" s="261" t="str">
        <f t="shared" si="47"/>
        <v>否</v>
      </c>
      <c r="G957" s="141" t="str">
        <f t="shared" si="48"/>
        <v>项</v>
      </c>
    </row>
    <row r="958" ht="36" customHeight="1" spans="1:7">
      <c r="A958" s="423" t="s">
        <v>1765</v>
      </c>
      <c r="B958" s="288" t="s">
        <v>1766</v>
      </c>
      <c r="C958" s="290">
        <v>2240</v>
      </c>
      <c r="D958" s="290">
        <v>3000</v>
      </c>
      <c r="E958" s="291">
        <f t="shared" si="49"/>
        <v>0.339</v>
      </c>
      <c r="F958" s="261" t="str">
        <f t="shared" si="47"/>
        <v>是</v>
      </c>
      <c r="G958" s="141" t="str">
        <f t="shared" si="48"/>
        <v>项</v>
      </c>
    </row>
    <row r="959" ht="36" customHeight="1" spans="1:7">
      <c r="A959" s="422" t="s">
        <v>1767</v>
      </c>
      <c r="B959" s="432" t="s">
        <v>520</v>
      </c>
      <c r="C959" s="435"/>
      <c r="D959" s="435"/>
      <c r="E959" s="291" t="str">
        <f t="shared" si="49"/>
        <v/>
      </c>
      <c r="F959" s="261" t="str">
        <f t="shared" si="47"/>
        <v>否</v>
      </c>
      <c r="G959" s="141" t="str">
        <f t="shared" si="48"/>
        <v>项</v>
      </c>
    </row>
    <row r="960" ht="36" customHeight="1" spans="1:7">
      <c r="A960" s="422" t="s">
        <v>1768</v>
      </c>
      <c r="B960" s="432" t="s">
        <v>1769</v>
      </c>
      <c r="C960" s="435"/>
      <c r="D960" s="435"/>
      <c r="E960" s="291" t="str">
        <f t="shared" si="49"/>
        <v/>
      </c>
      <c r="F960" s="261" t="str">
        <f t="shared" si="47"/>
        <v>否</v>
      </c>
      <c r="G960" s="141" t="str">
        <f t="shared" si="48"/>
        <v>项</v>
      </c>
    </row>
    <row r="961" ht="36" customHeight="1" spans="1:7">
      <c r="A961" s="422" t="s">
        <v>94</v>
      </c>
      <c r="B961" s="284" t="s">
        <v>95</v>
      </c>
      <c r="C961" s="293">
        <v>1187</v>
      </c>
      <c r="D961" s="293">
        <f>SUM(D962,D985,D995,D1005,D1010,D1017,D1022)</f>
        <v>4024</v>
      </c>
      <c r="E961" s="291">
        <f t="shared" si="49"/>
        <v>2.39</v>
      </c>
      <c r="F961" s="261" t="str">
        <f t="shared" si="47"/>
        <v>是</v>
      </c>
      <c r="G961" s="141" t="str">
        <f t="shared" si="48"/>
        <v>类</v>
      </c>
    </row>
    <row r="962" ht="36" customHeight="1" spans="1:7">
      <c r="A962" s="422" t="s">
        <v>1770</v>
      </c>
      <c r="B962" s="284" t="s">
        <v>1771</v>
      </c>
      <c r="C962" s="293">
        <v>1158</v>
      </c>
      <c r="D962" s="293">
        <f>SUM(D963:D984)</f>
        <v>2785</v>
      </c>
      <c r="E962" s="291">
        <f t="shared" si="49"/>
        <v>1.405</v>
      </c>
      <c r="F962" s="261" t="str">
        <f t="shared" si="47"/>
        <v>是</v>
      </c>
      <c r="G962" s="141" t="str">
        <f t="shared" si="48"/>
        <v>款</v>
      </c>
    </row>
    <row r="963" ht="36" customHeight="1" spans="1:7">
      <c r="A963" s="423" t="s">
        <v>1772</v>
      </c>
      <c r="B963" s="288" t="s">
        <v>140</v>
      </c>
      <c r="C963" s="290">
        <v>276</v>
      </c>
      <c r="D963" s="290">
        <v>209</v>
      </c>
      <c r="E963" s="291">
        <f t="shared" si="49"/>
        <v>-0.243</v>
      </c>
      <c r="F963" s="261" t="str">
        <f t="shared" si="47"/>
        <v>是</v>
      </c>
      <c r="G963" s="141" t="str">
        <f t="shared" si="48"/>
        <v>项</v>
      </c>
    </row>
    <row r="964" ht="36" customHeight="1" spans="1:7">
      <c r="A964" s="423" t="s">
        <v>1773</v>
      </c>
      <c r="B964" s="288" t="s">
        <v>142</v>
      </c>
      <c r="C964" s="290"/>
      <c r="D964" s="290"/>
      <c r="E964" s="291" t="str">
        <f t="shared" si="49"/>
        <v/>
      </c>
      <c r="F964" s="261" t="str">
        <f t="shared" si="47"/>
        <v>否</v>
      </c>
      <c r="G964" s="141" t="str">
        <f t="shared" si="48"/>
        <v>项</v>
      </c>
    </row>
    <row r="965" ht="36" customHeight="1" spans="1:7">
      <c r="A965" s="423" t="s">
        <v>1774</v>
      </c>
      <c r="B965" s="288" t="s">
        <v>144</v>
      </c>
      <c r="C965" s="290"/>
      <c r="D965" s="290"/>
      <c r="E965" s="291" t="str">
        <f t="shared" si="49"/>
        <v/>
      </c>
      <c r="F965" s="261" t="str">
        <f t="shared" ref="F965:F1028" si="50">IF(LEN(A965)=3,"是",IF(B965&lt;&gt;"",IF(SUM(C965:D965)&lt;&gt;0,"是","否"),"是"))</f>
        <v>否</v>
      </c>
      <c r="G965" s="141" t="str">
        <f t="shared" ref="G965:G1028" si="51">IF(LEN(A965)=3,"类",IF(LEN(A965)=5,"款","项"))</f>
        <v>项</v>
      </c>
    </row>
    <row r="966" ht="36" customHeight="1" spans="1:7">
      <c r="A966" s="423" t="s">
        <v>1775</v>
      </c>
      <c r="B966" s="288" t="s">
        <v>1776</v>
      </c>
      <c r="C966" s="290">
        <v>100</v>
      </c>
      <c r="D966" s="290"/>
      <c r="E966" s="291">
        <f t="shared" si="49"/>
        <v>-1</v>
      </c>
      <c r="F966" s="261" t="str">
        <f t="shared" si="50"/>
        <v>是</v>
      </c>
      <c r="G966" s="141" t="str">
        <f t="shared" si="51"/>
        <v>项</v>
      </c>
    </row>
    <row r="967" ht="36" customHeight="1" spans="1:7">
      <c r="A967" s="423" t="s">
        <v>1777</v>
      </c>
      <c r="B967" s="288" t="s">
        <v>1778</v>
      </c>
      <c r="C967" s="290">
        <v>536</v>
      </c>
      <c r="D967" s="290">
        <v>1169</v>
      </c>
      <c r="E967" s="291">
        <f t="shared" si="49"/>
        <v>1.181</v>
      </c>
      <c r="F967" s="261" t="str">
        <f t="shared" si="50"/>
        <v>是</v>
      </c>
      <c r="G967" s="141" t="str">
        <f t="shared" si="51"/>
        <v>项</v>
      </c>
    </row>
    <row r="968" ht="36" customHeight="1" spans="1:7">
      <c r="A968" s="423" t="s">
        <v>1779</v>
      </c>
      <c r="B968" s="288" t="s">
        <v>1780</v>
      </c>
      <c r="C968" s="290"/>
      <c r="D968" s="290"/>
      <c r="E968" s="291" t="str">
        <f t="shared" si="49"/>
        <v/>
      </c>
      <c r="F968" s="261" t="str">
        <f t="shared" si="50"/>
        <v>否</v>
      </c>
      <c r="G968" s="141" t="str">
        <f t="shared" si="51"/>
        <v>项</v>
      </c>
    </row>
    <row r="969" ht="36" customHeight="1" spans="1:7">
      <c r="A969" s="423" t="s">
        <v>1781</v>
      </c>
      <c r="B969" s="288" t="s">
        <v>1782</v>
      </c>
      <c r="C969" s="290"/>
      <c r="D969" s="290"/>
      <c r="E969" s="291" t="str">
        <f t="shared" si="49"/>
        <v/>
      </c>
      <c r="F969" s="261" t="str">
        <f t="shared" si="50"/>
        <v>否</v>
      </c>
      <c r="G969" s="141" t="str">
        <f t="shared" si="51"/>
        <v>项</v>
      </c>
    </row>
    <row r="970" ht="36" customHeight="1" spans="1:7">
      <c r="A970" s="423" t="s">
        <v>1783</v>
      </c>
      <c r="B970" s="288" t="s">
        <v>1784</v>
      </c>
      <c r="C970" s="290">
        <v>0</v>
      </c>
      <c r="D970" s="290">
        <v>0</v>
      </c>
      <c r="E970" s="291" t="str">
        <f t="shared" si="49"/>
        <v/>
      </c>
      <c r="F970" s="261" t="str">
        <f t="shared" si="50"/>
        <v>否</v>
      </c>
      <c r="G970" s="141" t="str">
        <f t="shared" si="51"/>
        <v>项</v>
      </c>
    </row>
    <row r="971" ht="36" customHeight="1" spans="1:7">
      <c r="A971" s="423" t="s">
        <v>1785</v>
      </c>
      <c r="B971" s="288" t="s">
        <v>1786</v>
      </c>
      <c r="C971" s="290">
        <v>170</v>
      </c>
      <c r="D971" s="290">
        <v>149</v>
      </c>
      <c r="E971" s="291">
        <f t="shared" si="49"/>
        <v>-0.124</v>
      </c>
      <c r="F971" s="261" t="str">
        <f t="shared" si="50"/>
        <v>是</v>
      </c>
      <c r="G971" s="141" t="str">
        <f t="shared" si="51"/>
        <v>项</v>
      </c>
    </row>
    <row r="972" ht="36" customHeight="1" spans="1:7">
      <c r="A972" s="423" t="s">
        <v>1787</v>
      </c>
      <c r="B972" s="288" t="s">
        <v>1788</v>
      </c>
      <c r="C972" s="290"/>
      <c r="D972" s="290"/>
      <c r="E972" s="291" t="str">
        <f t="shared" si="49"/>
        <v/>
      </c>
      <c r="F972" s="261" t="str">
        <f t="shared" si="50"/>
        <v>否</v>
      </c>
      <c r="G972" s="141" t="str">
        <f t="shared" si="51"/>
        <v>项</v>
      </c>
    </row>
    <row r="973" ht="36" customHeight="1" spans="1:7">
      <c r="A973" s="423" t="s">
        <v>1789</v>
      </c>
      <c r="B973" s="288" t="s">
        <v>1790</v>
      </c>
      <c r="C973" s="290"/>
      <c r="D973" s="290"/>
      <c r="E973" s="291" t="str">
        <f t="shared" si="49"/>
        <v/>
      </c>
      <c r="F973" s="261" t="str">
        <f t="shared" si="50"/>
        <v>否</v>
      </c>
      <c r="G973" s="141" t="str">
        <f t="shared" si="51"/>
        <v>项</v>
      </c>
    </row>
    <row r="974" ht="36" customHeight="1" spans="1:7">
      <c r="A974" s="423" t="s">
        <v>1791</v>
      </c>
      <c r="B974" s="288" t="s">
        <v>1792</v>
      </c>
      <c r="C974" s="290"/>
      <c r="D974" s="290"/>
      <c r="E974" s="291" t="str">
        <f t="shared" ref="E974:E1037" si="52">IF(C974&gt;0,D974/C974-1,IF(C974&lt;0,-(D974/C974-1),""))</f>
        <v/>
      </c>
      <c r="F974" s="261" t="str">
        <f t="shared" si="50"/>
        <v>否</v>
      </c>
      <c r="G974" s="141" t="str">
        <f t="shared" si="51"/>
        <v>项</v>
      </c>
    </row>
    <row r="975" ht="36" customHeight="1" spans="1:7">
      <c r="A975" s="423" t="s">
        <v>1793</v>
      </c>
      <c r="B975" s="288" t="s">
        <v>1794</v>
      </c>
      <c r="C975" s="290"/>
      <c r="D975" s="290"/>
      <c r="E975" s="291" t="str">
        <f t="shared" si="52"/>
        <v/>
      </c>
      <c r="F975" s="261" t="str">
        <f t="shared" si="50"/>
        <v>否</v>
      </c>
      <c r="G975" s="141" t="str">
        <f t="shared" si="51"/>
        <v>项</v>
      </c>
    </row>
    <row r="976" ht="36" customHeight="1" spans="1:7">
      <c r="A976" s="423" t="s">
        <v>1795</v>
      </c>
      <c r="B976" s="288" t="s">
        <v>1796</v>
      </c>
      <c r="C976" s="290"/>
      <c r="D976" s="290"/>
      <c r="E976" s="291" t="str">
        <f t="shared" si="52"/>
        <v/>
      </c>
      <c r="F976" s="261" t="str">
        <f t="shared" si="50"/>
        <v>否</v>
      </c>
      <c r="G976" s="141" t="str">
        <f t="shared" si="51"/>
        <v>项</v>
      </c>
    </row>
    <row r="977" ht="36" customHeight="1" spans="1:7">
      <c r="A977" s="423" t="s">
        <v>1797</v>
      </c>
      <c r="B977" s="288" t="s">
        <v>1798</v>
      </c>
      <c r="C977" s="290"/>
      <c r="D977" s="290"/>
      <c r="E977" s="291" t="str">
        <f t="shared" si="52"/>
        <v/>
      </c>
      <c r="F977" s="261" t="str">
        <f t="shared" si="50"/>
        <v>否</v>
      </c>
      <c r="G977" s="141" t="str">
        <f t="shared" si="51"/>
        <v>项</v>
      </c>
    </row>
    <row r="978" ht="36" customHeight="1" spans="1:7">
      <c r="A978" s="423" t="s">
        <v>1799</v>
      </c>
      <c r="B978" s="288" t="s">
        <v>1800</v>
      </c>
      <c r="C978" s="290">
        <v>0</v>
      </c>
      <c r="D978" s="290">
        <v>0</v>
      </c>
      <c r="E978" s="291" t="str">
        <f t="shared" si="52"/>
        <v/>
      </c>
      <c r="F978" s="261" t="str">
        <f t="shared" si="50"/>
        <v>否</v>
      </c>
      <c r="G978" s="141" t="str">
        <f t="shared" si="51"/>
        <v>项</v>
      </c>
    </row>
    <row r="979" ht="36" customHeight="1" spans="1:7">
      <c r="A979" s="423" t="s">
        <v>1801</v>
      </c>
      <c r="B979" s="288" t="s">
        <v>1802</v>
      </c>
      <c r="C979" s="290"/>
      <c r="D979" s="290"/>
      <c r="E979" s="291" t="str">
        <f t="shared" si="52"/>
        <v/>
      </c>
      <c r="F979" s="261" t="str">
        <f t="shared" si="50"/>
        <v>否</v>
      </c>
      <c r="G979" s="141" t="str">
        <f t="shared" si="51"/>
        <v>项</v>
      </c>
    </row>
    <row r="980" ht="36" customHeight="1" spans="1:7">
      <c r="A980" s="423" t="s">
        <v>1803</v>
      </c>
      <c r="B980" s="288" t="s">
        <v>1804</v>
      </c>
      <c r="C980" s="290">
        <v>0</v>
      </c>
      <c r="D980" s="290">
        <v>0</v>
      </c>
      <c r="E980" s="291" t="str">
        <f t="shared" si="52"/>
        <v/>
      </c>
      <c r="F980" s="261" t="str">
        <f t="shared" si="50"/>
        <v>否</v>
      </c>
      <c r="G980" s="141" t="str">
        <f t="shared" si="51"/>
        <v>项</v>
      </c>
    </row>
    <row r="981" ht="36" customHeight="1" spans="1:7">
      <c r="A981" s="423" t="s">
        <v>1805</v>
      </c>
      <c r="B981" s="288" t="s">
        <v>1806</v>
      </c>
      <c r="C981" s="290"/>
      <c r="D981" s="290"/>
      <c r="E981" s="291" t="str">
        <f t="shared" si="52"/>
        <v/>
      </c>
      <c r="F981" s="261" t="str">
        <f t="shared" si="50"/>
        <v>否</v>
      </c>
      <c r="G981" s="141" t="str">
        <f t="shared" si="51"/>
        <v>项</v>
      </c>
    </row>
    <row r="982" ht="36" customHeight="1" spans="1:7">
      <c r="A982" s="423" t="s">
        <v>1807</v>
      </c>
      <c r="B982" s="288" t="s">
        <v>1808</v>
      </c>
      <c r="C982" s="290"/>
      <c r="D982" s="290"/>
      <c r="E982" s="291" t="str">
        <f t="shared" si="52"/>
        <v/>
      </c>
      <c r="F982" s="261" t="str">
        <f t="shared" si="50"/>
        <v>否</v>
      </c>
      <c r="G982" s="141" t="str">
        <f t="shared" si="51"/>
        <v>项</v>
      </c>
    </row>
    <row r="983" ht="36" customHeight="1" spans="1:7">
      <c r="A983" s="423" t="s">
        <v>1809</v>
      </c>
      <c r="B983" s="288" t="s">
        <v>1810</v>
      </c>
      <c r="C983" s="290"/>
      <c r="D983" s="290"/>
      <c r="E983" s="291" t="str">
        <f t="shared" si="52"/>
        <v/>
      </c>
      <c r="F983" s="261" t="str">
        <f t="shared" si="50"/>
        <v>否</v>
      </c>
      <c r="G983" s="141" t="str">
        <f t="shared" si="51"/>
        <v>项</v>
      </c>
    </row>
    <row r="984" ht="36" customHeight="1" spans="1:7">
      <c r="A984" s="423" t="s">
        <v>1811</v>
      </c>
      <c r="B984" s="288" t="s">
        <v>1812</v>
      </c>
      <c r="C984" s="290">
        <v>76</v>
      </c>
      <c r="D984" s="290">
        <v>1258</v>
      </c>
      <c r="E984" s="291">
        <f t="shared" si="52"/>
        <v>15.553</v>
      </c>
      <c r="F984" s="261" t="str">
        <f t="shared" si="50"/>
        <v>是</v>
      </c>
      <c r="G984" s="141" t="str">
        <f t="shared" si="51"/>
        <v>项</v>
      </c>
    </row>
    <row r="985" ht="36" customHeight="1" spans="1:7">
      <c r="A985" s="422" t="s">
        <v>1813</v>
      </c>
      <c r="B985" s="284" t="s">
        <v>1814</v>
      </c>
      <c r="C985" s="293"/>
      <c r="D985" s="293"/>
      <c r="E985" s="291" t="str">
        <f t="shared" si="52"/>
        <v/>
      </c>
      <c r="F985" s="261" t="str">
        <f t="shared" si="50"/>
        <v>否</v>
      </c>
      <c r="G985" s="141" t="str">
        <f t="shared" si="51"/>
        <v>款</v>
      </c>
    </row>
    <row r="986" ht="36" customHeight="1" spans="1:7">
      <c r="A986" s="423" t="s">
        <v>1815</v>
      </c>
      <c r="B986" s="288" t="s">
        <v>140</v>
      </c>
      <c r="C986" s="290">
        <v>0</v>
      </c>
      <c r="D986" s="290">
        <v>0</v>
      </c>
      <c r="E986" s="291" t="str">
        <f t="shared" si="52"/>
        <v/>
      </c>
      <c r="F986" s="261" t="str">
        <f t="shared" si="50"/>
        <v>否</v>
      </c>
      <c r="G986" s="141" t="str">
        <f t="shared" si="51"/>
        <v>项</v>
      </c>
    </row>
    <row r="987" ht="36" customHeight="1" spans="1:7">
      <c r="A987" s="423" t="s">
        <v>1816</v>
      </c>
      <c r="B987" s="288" t="s">
        <v>142</v>
      </c>
      <c r="C987" s="290">
        <v>0</v>
      </c>
      <c r="D987" s="290">
        <v>0</v>
      </c>
      <c r="E987" s="291" t="str">
        <f t="shared" si="52"/>
        <v/>
      </c>
      <c r="F987" s="261" t="str">
        <f t="shared" si="50"/>
        <v>否</v>
      </c>
      <c r="G987" s="141" t="str">
        <f t="shared" si="51"/>
        <v>项</v>
      </c>
    </row>
    <row r="988" ht="36" customHeight="1" spans="1:7">
      <c r="A988" s="423" t="s">
        <v>1817</v>
      </c>
      <c r="B988" s="288" t="s">
        <v>144</v>
      </c>
      <c r="C988" s="290">
        <v>0</v>
      </c>
      <c r="D988" s="290">
        <v>0</v>
      </c>
      <c r="E988" s="291" t="str">
        <f t="shared" si="52"/>
        <v/>
      </c>
      <c r="F988" s="261" t="str">
        <f t="shared" si="50"/>
        <v>否</v>
      </c>
      <c r="G988" s="141" t="str">
        <f t="shared" si="51"/>
        <v>项</v>
      </c>
    </row>
    <row r="989" ht="36" customHeight="1" spans="1:7">
      <c r="A989" s="423" t="s">
        <v>1818</v>
      </c>
      <c r="B989" s="288" t="s">
        <v>1819</v>
      </c>
      <c r="C989" s="290"/>
      <c r="D989" s="290"/>
      <c r="E989" s="291" t="str">
        <f t="shared" si="52"/>
        <v/>
      </c>
      <c r="F989" s="261" t="str">
        <f t="shared" si="50"/>
        <v>否</v>
      </c>
      <c r="G989" s="141" t="str">
        <f t="shared" si="51"/>
        <v>项</v>
      </c>
    </row>
    <row r="990" ht="36" customHeight="1" spans="1:7">
      <c r="A990" s="423" t="s">
        <v>1820</v>
      </c>
      <c r="B990" s="288" t="s">
        <v>1821</v>
      </c>
      <c r="C990" s="290">
        <v>0</v>
      </c>
      <c r="D990" s="290">
        <v>0</v>
      </c>
      <c r="E990" s="291" t="str">
        <f t="shared" si="52"/>
        <v/>
      </c>
      <c r="F990" s="261" t="str">
        <f t="shared" si="50"/>
        <v>否</v>
      </c>
      <c r="G990" s="141" t="str">
        <f t="shared" si="51"/>
        <v>项</v>
      </c>
    </row>
    <row r="991" ht="36" customHeight="1" spans="1:7">
      <c r="A991" s="423" t="s">
        <v>1822</v>
      </c>
      <c r="B991" s="288" t="s">
        <v>1823</v>
      </c>
      <c r="C991" s="290"/>
      <c r="D991" s="290"/>
      <c r="E991" s="291" t="str">
        <f t="shared" si="52"/>
        <v/>
      </c>
      <c r="F991" s="261" t="str">
        <f t="shared" si="50"/>
        <v>否</v>
      </c>
      <c r="G991" s="141" t="str">
        <f t="shared" si="51"/>
        <v>项</v>
      </c>
    </row>
    <row r="992" ht="36" customHeight="1" spans="1:7">
      <c r="A992" s="423" t="s">
        <v>1824</v>
      </c>
      <c r="B992" s="288" t="s">
        <v>1825</v>
      </c>
      <c r="C992" s="290"/>
      <c r="D992" s="290"/>
      <c r="E992" s="291" t="str">
        <f t="shared" si="52"/>
        <v/>
      </c>
      <c r="F992" s="261" t="str">
        <f t="shared" si="50"/>
        <v>否</v>
      </c>
      <c r="G992" s="141" t="str">
        <f t="shared" si="51"/>
        <v>项</v>
      </c>
    </row>
    <row r="993" ht="36" customHeight="1" spans="1:7">
      <c r="A993" s="423" t="s">
        <v>1826</v>
      </c>
      <c r="B993" s="288" t="s">
        <v>1827</v>
      </c>
      <c r="C993" s="290">
        <v>0</v>
      </c>
      <c r="D993" s="290">
        <v>0</v>
      </c>
      <c r="E993" s="291" t="str">
        <f t="shared" si="52"/>
        <v/>
      </c>
      <c r="F993" s="261" t="str">
        <f t="shared" si="50"/>
        <v>否</v>
      </c>
      <c r="G993" s="141" t="str">
        <f t="shared" si="51"/>
        <v>项</v>
      </c>
    </row>
    <row r="994" ht="36" customHeight="1" spans="1:7">
      <c r="A994" s="423" t="s">
        <v>1828</v>
      </c>
      <c r="B994" s="288" t="s">
        <v>1829</v>
      </c>
      <c r="C994" s="290"/>
      <c r="D994" s="290"/>
      <c r="E994" s="291" t="str">
        <f t="shared" si="52"/>
        <v/>
      </c>
      <c r="F994" s="261" t="str">
        <f t="shared" si="50"/>
        <v>否</v>
      </c>
      <c r="G994" s="141" t="str">
        <f t="shared" si="51"/>
        <v>项</v>
      </c>
    </row>
    <row r="995" ht="36" customHeight="1" spans="1:7">
      <c r="A995" s="422" t="s">
        <v>1830</v>
      </c>
      <c r="B995" s="284" t="s">
        <v>1831</v>
      </c>
      <c r="C995" s="293"/>
      <c r="D995" s="293"/>
      <c r="E995" s="291" t="str">
        <f t="shared" si="52"/>
        <v/>
      </c>
      <c r="F995" s="261" t="str">
        <f t="shared" si="50"/>
        <v>否</v>
      </c>
      <c r="G995" s="141" t="str">
        <f t="shared" si="51"/>
        <v>款</v>
      </c>
    </row>
    <row r="996" ht="36" customHeight="1" spans="1:7">
      <c r="A996" s="423" t="s">
        <v>1832</v>
      </c>
      <c r="B996" s="288" t="s">
        <v>140</v>
      </c>
      <c r="C996" s="290">
        <v>0</v>
      </c>
      <c r="D996" s="290">
        <v>0</v>
      </c>
      <c r="E996" s="291" t="str">
        <f t="shared" si="52"/>
        <v/>
      </c>
      <c r="F996" s="261" t="str">
        <f t="shared" si="50"/>
        <v>否</v>
      </c>
      <c r="G996" s="141" t="str">
        <f t="shared" si="51"/>
        <v>项</v>
      </c>
    </row>
    <row r="997" ht="36" customHeight="1" spans="1:7">
      <c r="A997" s="423" t="s">
        <v>1833</v>
      </c>
      <c r="B997" s="288" t="s">
        <v>142</v>
      </c>
      <c r="C997" s="290">
        <v>0</v>
      </c>
      <c r="D997" s="290">
        <v>0</v>
      </c>
      <c r="E997" s="291" t="str">
        <f t="shared" si="52"/>
        <v/>
      </c>
      <c r="F997" s="261" t="str">
        <f t="shared" si="50"/>
        <v>否</v>
      </c>
      <c r="G997" s="141" t="str">
        <f t="shared" si="51"/>
        <v>项</v>
      </c>
    </row>
    <row r="998" ht="36" customHeight="1" spans="1:7">
      <c r="A998" s="423" t="s">
        <v>1834</v>
      </c>
      <c r="B998" s="288" t="s">
        <v>144</v>
      </c>
      <c r="C998" s="290">
        <v>0</v>
      </c>
      <c r="D998" s="290">
        <v>0</v>
      </c>
      <c r="E998" s="291" t="str">
        <f t="shared" si="52"/>
        <v/>
      </c>
      <c r="F998" s="261" t="str">
        <f t="shared" si="50"/>
        <v>否</v>
      </c>
      <c r="G998" s="141" t="str">
        <f t="shared" si="51"/>
        <v>项</v>
      </c>
    </row>
    <row r="999" ht="36" customHeight="1" spans="1:7">
      <c r="A999" s="423" t="s">
        <v>1835</v>
      </c>
      <c r="B999" s="288" t="s">
        <v>1836</v>
      </c>
      <c r="C999" s="290">
        <v>0</v>
      </c>
      <c r="D999" s="290">
        <v>0</v>
      </c>
      <c r="E999" s="291" t="str">
        <f t="shared" si="52"/>
        <v/>
      </c>
      <c r="F999" s="261" t="str">
        <f t="shared" si="50"/>
        <v>否</v>
      </c>
      <c r="G999" s="141" t="str">
        <f t="shared" si="51"/>
        <v>项</v>
      </c>
    </row>
    <row r="1000" ht="36" customHeight="1" spans="1:7">
      <c r="A1000" s="423" t="s">
        <v>1837</v>
      </c>
      <c r="B1000" s="288" t="s">
        <v>1838</v>
      </c>
      <c r="C1000" s="290">
        <v>0</v>
      </c>
      <c r="D1000" s="290">
        <v>0</v>
      </c>
      <c r="E1000" s="291" t="str">
        <f t="shared" si="52"/>
        <v/>
      </c>
      <c r="F1000" s="261" t="str">
        <f t="shared" si="50"/>
        <v>否</v>
      </c>
      <c r="G1000" s="141" t="str">
        <f t="shared" si="51"/>
        <v>项</v>
      </c>
    </row>
    <row r="1001" ht="36" customHeight="1" spans="1:7">
      <c r="A1001" s="423" t="s">
        <v>1839</v>
      </c>
      <c r="B1001" s="288" t="s">
        <v>1840</v>
      </c>
      <c r="C1001" s="290">
        <v>0</v>
      </c>
      <c r="D1001" s="290">
        <v>0</v>
      </c>
      <c r="E1001" s="291" t="str">
        <f t="shared" si="52"/>
        <v/>
      </c>
      <c r="F1001" s="261" t="str">
        <f t="shared" si="50"/>
        <v>否</v>
      </c>
      <c r="G1001" s="141" t="str">
        <f t="shared" si="51"/>
        <v>项</v>
      </c>
    </row>
    <row r="1002" ht="36" customHeight="1" spans="1:7">
      <c r="A1002" s="423" t="s">
        <v>1841</v>
      </c>
      <c r="B1002" s="288" t="s">
        <v>1842</v>
      </c>
      <c r="C1002" s="290"/>
      <c r="D1002" s="290"/>
      <c r="E1002" s="291" t="str">
        <f t="shared" si="52"/>
        <v/>
      </c>
      <c r="F1002" s="261" t="str">
        <f t="shared" si="50"/>
        <v>否</v>
      </c>
      <c r="G1002" s="141" t="str">
        <f t="shared" si="51"/>
        <v>项</v>
      </c>
    </row>
    <row r="1003" ht="36" customHeight="1" spans="1:7">
      <c r="A1003" s="423" t="s">
        <v>1843</v>
      </c>
      <c r="B1003" s="288" t="s">
        <v>1844</v>
      </c>
      <c r="C1003" s="290"/>
      <c r="D1003" s="290"/>
      <c r="E1003" s="291" t="str">
        <f t="shared" si="52"/>
        <v/>
      </c>
      <c r="F1003" s="261" t="str">
        <f t="shared" si="50"/>
        <v>否</v>
      </c>
      <c r="G1003" s="141" t="str">
        <f t="shared" si="51"/>
        <v>项</v>
      </c>
    </row>
    <row r="1004" ht="36" customHeight="1" spans="1:7">
      <c r="A1004" s="423" t="s">
        <v>1845</v>
      </c>
      <c r="B1004" s="288" t="s">
        <v>1846</v>
      </c>
      <c r="C1004" s="290"/>
      <c r="D1004" s="290"/>
      <c r="E1004" s="291" t="str">
        <f t="shared" si="52"/>
        <v/>
      </c>
      <c r="F1004" s="261" t="str">
        <f t="shared" si="50"/>
        <v>否</v>
      </c>
      <c r="G1004" s="141" t="str">
        <f t="shared" si="51"/>
        <v>项</v>
      </c>
    </row>
    <row r="1005" ht="36" customHeight="1" spans="1:7">
      <c r="A1005" s="422" t="s">
        <v>1847</v>
      </c>
      <c r="B1005" s="284" t="s">
        <v>1848</v>
      </c>
      <c r="C1005" s="293">
        <f>SUM(C1006:C1009)</f>
        <v>0</v>
      </c>
      <c r="D1005" s="293">
        <f>SUM(D1006:D1009)</f>
        <v>0</v>
      </c>
      <c r="E1005" s="291" t="str">
        <f t="shared" si="52"/>
        <v/>
      </c>
      <c r="F1005" s="261" t="str">
        <f t="shared" si="50"/>
        <v>否</v>
      </c>
      <c r="G1005" s="141" t="str">
        <f t="shared" si="51"/>
        <v>款</v>
      </c>
    </row>
    <row r="1006" ht="36" customHeight="1" spans="1:7">
      <c r="A1006" s="423" t="s">
        <v>1849</v>
      </c>
      <c r="B1006" s="288" t="s">
        <v>1850</v>
      </c>
      <c r="C1006" s="290">
        <v>0</v>
      </c>
      <c r="D1006" s="290">
        <v>0</v>
      </c>
      <c r="E1006" s="291" t="str">
        <f t="shared" si="52"/>
        <v/>
      </c>
      <c r="F1006" s="261" t="str">
        <f t="shared" si="50"/>
        <v>否</v>
      </c>
      <c r="G1006" s="141" t="str">
        <f t="shared" si="51"/>
        <v>项</v>
      </c>
    </row>
    <row r="1007" ht="36" customHeight="1" spans="1:7">
      <c r="A1007" s="423" t="s">
        <v>1851</v>
      </c>
      <c r="B1007" s="288" t="s">
        <v>1852</v>
      </c>
      <c r="C1007" s="290">
        <v>0</v>
      </c>
      <c r="D1007" s="290">
        <v>0</v>
      </c>
      <c r="E1007" s="291" t="str">
        <f t="shared" si="52"/>
        <v/>
      </c>
      <c r="F1007" s="261" t="str">
        <f t="shared" si="50"/>
        <v>否</v>
      </c>
      <c r="G1007" s="141" t="str">
        <f t="shared" si="51"/>
        <v>项</v>
      </c>
    </row>
    <row r="1008" ht="36" customHeight="1" spans="1:7">
      <c r="A1008" s="423" t="s">
        <v>1853</v>
      </c>
      <c r="B1008" s="288" t="s">
        <v>1854</v>
      </c>
      <c r="C1008" s="290">
        <v>0</v>
      </c>
      <c r="D1008" s="290">
        <v>0</v>
      </c>
      <c r="E1008" s="291" t="str">
        <f t="shared" si="52"/>
        <v/>
      </c>
      <c r="F1008" s="261" t="str">
        <f t="shared" si="50"/>
        <v>否</v>
      </c>
      <c r="G1008" s="141" t="str">
        <f t="shared" si="51"/>
        <v>项</v>
      </c>
    </row>
    <row r="1009" ht="36" customHeight="1" spans="1:7">
      <c r="A1009" s="423" t="s">
        <v>1855</v>
      </c>
      <c r="B1009" s="288" t="s">
        <v>1856</v>
      </c>
      <c r="C1009" s="290">
        <v>0</v>
      </c>
      <c r="D1009" s="290">
        <v>0</v>
      </c>
      <c r="E1009" s="291" t="str">
        <f t="shared" si="52"/>
        <v/>
      </c>
      <c r="F1009" s="261" t="str">
        <f t="shared" si="50"/>
        <v>否</v>
      </c>
      <c r="G1009" s="141" t="str">
        <f t="shared" si="51"/>
        <v>项</v>
      </c>
    </row>
    <row r="1010" ht="36" customHeight="1" spans="1:7">
      <c r="A1010" s="422" t="s">
        <v>1857</v>
      </c>
      <c r="B1010" s="284" t="s">
        <v>1858</v>
      </c>
      <c r="C1010" s="293">
        <f>SUM(C1011:C1016)</f>
        <v>0</v>
      </c>
      <c r="D1010" s="293">
        <f>SUM(D1011:D1016)</f>
        <v>0</v>
      </c>
      <c r="E1010" s="291" t="str">
        <f t="shared" si="52"/>
        <v/>
      </c>
      <c r="F1010" s="261" t="str">
        <f t="shared" si="50"/>
        <v>否</v>
      </c>
      <c r="G1010" s="141" t="str">
        <f t="shared" si="51"/>
        <v>款</v>
      </c>
    </row>
    <row r="1011" ht="36" customHeight="1" spans="1:7">
      <c r="A1011" s="423" t="s">
        <v>1859</v>
      </c>
      <c r="B1011" s="288" t="s">
        <v>140</v>
      </c>
      <c r="C1011" s="290">
        <v>0</v>
      </c>
      <c r="D1011" s="290">
        <v>0</v>
      </c>
      <c r="E1011" s="291" t="str">
        <f t="shared" si="52"/>
        <v/>
      </c>
      <c r="F1011" s="261" t="str">
        <f t="shared" si="50"/>
        <v>否</v>
      </c>
      <c r="G1011" s="141" t="str">
        <f t="shared" si="51"/>
        <v>项</v>
      </c>
    </row>
    <row r="1012" ht="36" customHeight="1" spans="1:7">
      <c r="A1012" s="423" t="s">
        <v>1860</v>
      </c>
      <c r="B1012" s="288" t="s">
        <v>142</v>
      </c>
      <c r="C1012" s="290">
        <v>0</v>
      </c>
      <c r="D1012" s="290">
        <v>0</v>
      </c>
      <c r="E1012" s="291" t="str">
        <f t="shared" si="52"/>
        <v/>
      </c>
      <c r="F1012" s="261" t="str">
        <f t="shared" si="50"/>
        <v>否</v>
      </c>
      <c r="G1012" s="141" t="str">
        <f t="shared" si="51"/>
        <v>项</v>
      </c>
    </row>
    <row r="1013" ht="36" customHeight="1" spans="1:7">
      <c r="A1013" s="423" t="s">
        <v>1861</v>
      </c>
      <c r="B1013" s="288" t="s">
        <v>144</v>
      </c>
      <c r="C1013" s="290">
        <v>0</v>
      </c>
      <c r="D1013" s="290">
        <v>0</v>
      </c>
      <c r="E1013" s="291" t="str">
        <f t="shared" si="52"/>
        <v/>
      </c>
      <c r="F1013" s="261" t="str">
        <f t="shared" si="50"/>
        <v>否</v>
      </c>
      <c r="G1013" s="141" t="str">
        <f t="shared" si="51"/>
        <v>项</v>
      </c>
    </row>
    <row r="1014" ht="36" customHeight="1" spans="1:7">
      <c r="A1014" s="423" t="s">
        <v>1862</v>
      </c>
      <c r="B1014" s="288" t="s">
        <v>1827</v>
      </c>
      <c r="C1014" s="290">
        <v>0</v>
      </c>
      <c r="D1014" s="290">
        <v>0</v>
      </c>
      <c r="E1014" s="291" t="str">
        <f t="shared" si="52"/>
        <v/>
      </c>
      <c r="F1014" s="261" t="str">
        <f t="shared" si="50"/>
        <v>否</v>
      </c>
      <c r="G1014" s="141" t="str">
        <f t="shared" si="51"/>
        <v>项</v>
      </c>
    </row>
    <row r="1015" ht="36" customHeight="1" spans="1:7">
      <c r="A1015" s="423" t="s">
        <v>1863</v>
      </c>
      <c r="B1015" s="288" t="s">
        <v>1864</v>
      </c>
      <c r="C1015" s="290">
        <v>0</v>
      </c>
      <c r="D1015" s="290">
        <v>0</v>
      </c>
      <c r="E1015" s="291" t="str">
        <f t="shared" si="52"/>
        <v/>
      </c>
      <c r="F1015" s="261" t="str">
        <f t="shared" si="50"/>
        <v>否</v>
      </c>
      <c r="G1015" s="141" t="str">
        <f t="shared" si="51"/>
        <v>项</v>
      </c>
    </row>
    <row r="1016" ht="36" customHeight="1" spans="1:7">
      <c r="A1016" s="423" t="s">
        <v>1865</v>
      </c>
      <c r="B1016" s="288" t="s">
        <v>1866</v>
      </c>
      <c r="C1016" s="290">
        <v>0</v>
      </c>
      <c r="D1016" s="290">
        <v>0</v>
      </c>
      <c r="E1016" s="291" t="str">
        <f t="shared" si="52"/>
        <v/>
      </c>
      <c r="F1016" s="261" t="str">
        <f t="shared" si="50"/>
        <v>否</v>
      </c>
      <c r="G1016" s="141" t="str">
        <f t="shared" si="51"/>
        <v>项</v>
      </c>
    </row>
    <row r="1017" ht="36" customHeight="1" spans="1:7">
      <c r="A1017" s="422" t="s">
        <v>1867</v>
      </c>
      <c r="B1017" s="284" t="s">
        <v>1868</v>
      </c>
      <c r="C1017" s="293">
        <f>SUM(C1018:C1021)</f>
        <v>0</v>
      </c>
      <c r="D1017" s="293">
        <f>SUM(D1018:D1021)</f>
        <v>1213</v>
      </c>
      <c r="E1017" s="291" t="str">
        <f t="shared" si="52"/>
        <v/>
      </c>
      <c r="F1017" s="261" t="str">
        <f t="shared" si="50"/>
        <v>是</v>
      </c>
      <c r="G1017" s="141" t="str">
        <f t="shared" si="51"/>
        <v>款</v>
      </c>
    </row>
    <row r="1018" ht="36" customHeight="1" spans="1:7">
      <c r="A1018" s="423" t="s">
        <v>1869</v>
      </c>
      <c r="B1018" s="288" t="s">
        <v>1870</v>
      </c>
      <c r="C1018" s="290">
        <v>0</v>
      </c>
      <c r="D1018" s="290">
        <v>0</v>
      </c>
      <c r="E1018" s="291" t="str">
        <f t="shared" si="52"/>
        <v/>
      </c>
      <c r="F1018" s="261" t="str">
        <f t="shared" si="50"/>
        <v>否</v>
      </c>
      <c r="G1018" s="141" t="str">
        <f t="shared" si="51"/>
        <v>项</v>
      </c>
    </row>
    <row r="1019" ht="36" customHeight="1" spans="1:7">
      <c r="A1019" s="423" t="s">
        <v>1871</v>
      </c>
      <c r="B1019" s="288" t="s">
        <v>1872</v>
      </c>
      <c r="C1019" s="290">
        <v>0</v>
      </c>
      <c r="D1019" s="290">
        <v>1213</v>
      </c>
      <c r="E1019" s="291" t="str">
        <f t="shared" si="52"/>
        <v/>
      </c>
      <c r="F1019" s="261" t="str">
        <f t="shared" si="50"/>
        <v>是</v>
      </c>
      <c r="G1019" s="141" t="str">
        <f t="shared" si="51"/>
        <v>项</v>
      </c>
    </row>
    <row r="1020" ht="36" customHeight="1" spans="1:7">
      <c r="A1020" s="423" t="s">
        <v>1873</v>
      </c>
      <c r="B1020" s="288" t="s">
        <v>1874</v>
      </c>
      <c r="C1020" s="290">
        <v>0</v>
      </c>
      <c r="D1020" s="290">
        <v>0</v>
      </c>
      <c r="E1020" s="291" t="str">
        <f t="shared" si="52"/>
        <v/>
      </c>
      <c r="F1020" s="261" t="str">
        <f t="shared" si="50"/>
        <v>否</v>
      </c>
      <c r="G1020" s="141" t="str">
        <f t="shared" si="51"/>
        <v>项</v>
      </c>
    </row>
    <row r="1021" ht="36" customHeight="1" spans="1:7">
      <c r="A1021" s="423" t="s">
        <v>1875</v>
      </c>
      <c r="B1021" s="288" t="s">
        <v>1876</v>
      </c>
      <c r="C1021" s="290">
        <v>0</v>
      </c>
      <c r="D1021" s="290">
        <v>0</v>
      </c>
      <c r="E1021" s="291" t="str">
        <f t="shared" si="52"/>
        <v/>
      </c>
      <c r="F1021" s="261" t="str">
        <f t="shared" si="50"/>
        <v>否</v>
      </c>
      <c r="G1021" s="141" t="str">
        <f t="shared" si="51"/>
        <v>项</v>
      </c>
    </row>
    <row r="1022" ht="36" customHeight="1" spans="1:7">
      <c r="A1022" s="422" t="s">
        <v>1877</v>
      </c>
      <c r="B1022" s="284" t="s">
        <v>1878</v>
      </c>
      <c r="C1022" s="293">
        <v>29</v>
      </c>
      <c r="D1022" s="293">
        <f>SUM(D1023:D1024)</f>
        <v>26</v>
      </c>
      <c r="E1022" s="291">
        <f t="shared" si="52"/>
        <v>-0.103</v>
      </c>
      <c r="F1022" s="261" t="str">
        <f t="shared" si="50"/>
        <v>是</v>
      </c>
      <c r="G1022" s="141" t="str">
        <f t="shared" si="51"/>
        <v>款</v>
      </c>
    </row>
    <row r="1023" ht="36" customHeight="1" spans="1:7">
      <c r="A1023" s="423" t="s">
        <v>1879</v>
      </c>
      <c r="B1023" s="288" t="s">
        <v>1880</v>
      </c>
      <c r="C1023" s="290">
        <v>0</v>
      </c>
      <c r="D1023" s="290">
        <v>0</v>
      </c>
      <c r="E1023" s="291" t="str">
        <f t="shared" si="52"/>
        <v/>
      </c>
      <c r="F1023" s="261" t="str">
        <f t="shared" si="50"/>
        <v>否</v>
      </c>
      <c r="G1023" s="141" t="str">
        <f t="shared" si="51"/>
        <v>项</v>
      </c>
    </row>
    <row r="1024" ht="36" customHeight="1" spans="1:7">
      <c r="A1024" s="423" t="s">
        <v>1881</v>
      </c>
      <c r="B1024" s="288" t="s">
        <v>1882</v>
      </c>
      <c r="C1024" s="290">
        <v>29</v>
      </c>
      <c r="D1024" s="290">
        <v>26</v>
      </c>
      <c r="E1024" s="291">
        <f t="shared" si="52"/>
        <v>-0.103</v>
      </c>
      <c r="F1024" s="261" t="str">
        <f t="shared" si="50"/>
        <v>是</v>
      </c>
      <c r="G1024" s="141" t="str">
        <f t="shared" si="51"/>
        <v>项</v>
      </c>
    </row>
    <row r="1025" ht="36" customHeight="1" spans="1:7">
      <c r="A1025" s="426" t="s">
        <v>1883</v>
      </c>
      <c r="B1025" s="427" t="s">
        <v>520</v>
      </c>
      <c r="C1025" s="428"/>
      <c r="D1025" s="428"/>
      <c r="E1025" s="291" t="str">
        <f t="shared" si="52"/>
        <v/>
      </c>
      <c r="F1025" s="261" t="str">
        <f t="shared" si="50"/>
        <v>否</v>
      </c>
      <c r="G1025" s="141" t="str">
        <f t="shared" si="51"/>
        <v>项</v>
      </c>
    </row>
    <row r="1026" ht="36" customHeight="1" spans="1:7">
      <c r="A1026" s="422" t="s">
        <v>96</v>
      </c>
      <c r="B1026" s="284" t="s">
        <v>97</v>
      </c>
      <c r="C1026" s="293">
        <v>11168</v>
      </c>
      <c r="D1026" s="293">
        <f>SUM(D1027,D1037,D1053,D1058,D1075,D1082,D1090,D1096)</f>
        <v>12784</v>
      </c>
      <c r="E1026" s="291">
        <f t="shared" si="52"/>
        <v>0.145</v>
      </c>
      <c r="F1026" s="261" t="str">
        <f t="shared" si="50"/>
        <v>是</v>
      </c>
      <c r="G1026" s="141" t="str">
        <f t="shared" si="51"/>
        <v>类</v>
      </c>
    </row>
    <row r="1027" ht="36" customHeight="1" spans="1:7">
      <c r="A1027" s="422" t="s">
        <v>1884</v>
      </c>
      <c r="B1027" s="284" t="s">
        <v>1885</v>
      </c>
      <c r="C1027" s="293">
        <v>9121</v>
      </c>
      <c r="D1027" s="293">
        <f>SUM(D1028:D1036)</f>
        <v>8228</v>
      </c>
      <c r="E1027" s="291">
        <f t="shared" si="52"/>
        <v>-0.098</v>
      </c>
      <c r="F1027" s="261" t="str">
        <f t="shared" si="50"/>
        <v>是</v>
      </c>
      <c r="G1027" s="141" t="str">
        <f t="shared" si="51"/>
        <v>款</v>
      </c>
    </row>
    <row r="1028" ht="36" customHeight="1" spans="1:7">
      <c r="A1028" s="423" t="s">
        <v>1886</v>
      </c>
      <c r="B1028" s="288" t="s">
        <v>140</v>
      </c>
      <c r="C1028" s="290">
        <v>707</v>
      </c>
      <c r="D1028" s="290">
        <v>620</v>
      </c>
      <c r="E1028" s="291">
        <f t="shared" si="52"/>
        <v>-0.123</v>
      </c>
      <c r="F1028" s="261" t="str">
        <f t="shared" si="50"/>
        <v>是</v>
      </c>
      <c r="G1028" s="141" t="str">
        <f t="shared" si="51"/>
        <v>项</v>
      </c>
    </row>
    <row r="1029" ht="36" customHeight="1" spans="1:7">
      <c r="A1029" s="423" t="s">
        <v>1887</v>
      </c>
      <c r="B1029" s="288" t="s">
        <v>142</v>
      </c>
      <c r="C1029" s="290">
        <v>0</v>
      </c>
      <c r="D1029" s="290">
        <v>0</v>
      </c>
      <c r="E1029" s="291" t="str">
        <f t="shared" si="52"/>
        <v/>
      </c>
      <c r="F1029" s="261" t="str">
        <f t="shared" ref="F1029:F1092" si="53">IF(LEN(A1029)=3,"是",IF(B1029&lt;&gt;"",IF(SUM(C1029:D1029)&lt;&gt;0,"是","否"),"是"))</f>
        <v>否</v>
      </c>
      <c r="G1029" s="141" t="str">
        <f t="shared" ref="G1029:G1092" si="54">IF(LEN(A1029)=3,"类",IF(LEN(A1029)=5,"款","项"))</f>
        <v>项</v>
      </c>
    </row>
    <row r="1030" ht="36" customHeight="1" spans="1:7">
      <c r="A1030" s="423" t="s">
        <v>1888</v>
      </c>
      <c r="B1030" s="288" t="s">
        <v>144</v>
      </c>
      <c r="C1030" s="290">
        <v>0</v>
      </c>
      <c r="D1030" s="290">
        <v>0</v>
      </c>
      <c r="E1030" s="291" t="str">
        <f t="shared" si="52"/>
        <v/>
      </c>
      <c r="F1030" s="261" t="str">
        <f t="shared" si="53"/>
        <v>否</v>
      </c>
      <c r="G1030" s="141" t="str">
        <f t="shared" si="54"/>
        <v>项</v>
      </c>
    </row>
    <row r="1031" ht="36" customHeight="1" spans="1:7">
      <c r="A1031" s="423" t="s">
        <v>1889</v>
      </c>
      <c r="B1031" s="288" t="s">
        <v>1890</v>
      </c>
      <c r="C1031" s="290"/>
      <c r="D1031" s="290"/>
      <c r="E1031" s="291" t="str">
        <f t="shared" si="52"/>
        <v/>
      </c>
      <c r="F1031" s="261" t="str">
        <f t="shared" si="53"/>
        <v>否</v>
      </c>
      <c r="G1031" s="141" t="str">
        <f t="shared" si="54"/>
        <v>项</v>
      </c>
    </row>
    <row r="1032" ht="36" customHeight="1" spans="1:7">
      <c r="A1032" s="423" t="s">
        <v>1891</v>
      </c>
      <c r="B1032" s="288" t="s">
        <v>1892</v>
      </c>
      <c r="C1032" s="290">
        <v>0</v>
      </c>
      <c r="D1032" s="290">
        <v>0</v>
      </c>
      <c r="E1032" s="291" t="str">
        <f t="shared" si="52"/>
        <v/>
      </c>
      <c r="F1032" s="261" t="str">
        <f t="shared" si="53"/>
        <v>否</v>
      </c>
      <c r="G1032" s="141" t="str">
        <f t="shared" si="54"/>
        <v>项</v>
      </c>
    </row>
    <row r="1033" ht="36" customHeight="1" spans="1:7">
      <c r="A1033" s="423" t="s">
        <v>1893</v>
      </c>
      <c r="B1033" s="288" t="s">
        <v>1894</v>
      </c>
      <c r="C1033" s="290">
        <v>0</v>
      </c>
      <c r="D1033" s="290">
        <v>0</v>
      </c>
      <c r="E1033" s="291" t="str">
        <f t="shared" si="52"/>
        <v/>
      </c>
      <c r="F1033" s="261" t="str">
        <f t="shared" si="53"/>
        <v>否</v>
      </c>
      <c r="G1033" s="141" t="str">
        <f t="shared" si="54"/>
        <v>项</v>
      </c>
    </row>
    <row r="1034" ht="36" customHeight="1" spans="1:7">
      <c r="A1034" s="423" t="s">
        <v>1895</v>
      </c>
      <c r="B1034" s="288" t="s">
        <v>1896</v>
      </c>
      <c r="C1034" s="290"/>
      <c r="D1034" s="290"/>
      <c r="E1034" s="291" t="str">
        <f t="shared" si="52"/>
        <v/>
      </c>
      <c r="F1034" s="261" t="str">
        <f t="shared" si="53"/>
        <v>否</v>
      </c>
      <c r="G1034" s="141" t="str">
        <f t="shared" si="54"/>
        <v>项</v>
      </c>
    </row>
    <row r="1035" ht="36" customHeight="1" spans="1:7">
      <c r="A1035" s="423" t="s">
        <v>1897</v>
      </c>
      <c r="B1035" s="288" t="s">
        <v>1898</v>
      </c>
      <c r="C1035" s="290">
        <v>0</v>
      </c>
      <c r="D1035" s="290">
        <v>0</v>
      </c>
      <c r="E1035" s="291" t="str">
        <f t="shared" si="52"/>
        <v/>
      </c>
      <c r="F1035" s="261" t="str">
        <f t="shared" si="53"/>
        <v>否</v>
      </c>
      <c r="G1035" s="141" t="str">
        <f t="shared" si="54"/>
        <v>项</v>
      </c>
    </row>
    <row r="1036" ht="36" customHeight="1" spans="1:7">
      <c r="A1036" s="423" t="s">
        <v>1899</v>
      </c>
      <c r="B1036" s="288" t="s">
        <v>1900</v>
      </c>
      <c r="C1036" s="290">
        <v>8414</v>
      </c>
      <c r="D1036" s="290">
        <v>7608</v>
      </c>
      <c r="E1036" s="291">
        <f t="shared" si="52"/>
        <v>-0.096</v>
      </c>
      <c r="F1036" s="261" t="str">
        <f t="shared" si="53"/>
        <v>是</v>
      </c>
      <c r="G1036" s="141" t="str">
        <f t="shared" si="54"/>
        <v>项</v>
      </c>
    </row>
    <row r="1037" ht="36" customHeight="1" spans="1:7">
      <c r="A1037" s="422" t="s">
        <v>1901</v>
      </c>
      <c r="B1037" s="284" t="s">
        <v>1902</v>
      </c>
      <c r="C1037" s="293"/>
      <c r="D1037" s="293"/>
      <c r="E1037" s="291" t="str">
        <f t="shared" si="52"/>
        <v/>
      </c>
      <c r="F1037" s="261" t="str">
        <f t="shared" si="53"/>
        <v>否</v>
      </c>
      <c r="G1037" s="141" t="str">
        <f t="shared" si="54"/>
        <v>款</v>
      </c>
    </row>
    <row r="1038" ht="36" customHeight="1" spans="1:7">
      <c r="A1038" s="423" t="s">
        <v>1903</v>
      </c>
      <c r="B1038" s="288" t="s">
        <v>140</v>
      </c>
      <c r="C1038" s="290"/>
      <c r="D1038" s="290"/>
      <c r="E1038" s="291" t="str">
        <f t="shared" ref="E1038:E1101" si="55">IF(C1038&gt;0,D1038/C1038-1,IF(C1038&lt;0,-(D1038/C1038-1),""))</f>
        <v/>
      </c>
      <c r="F1038" s="261" t="str">
        <f t="shared" si="53"/>
        <v>否</v>
      </c>
      <c r="G1038" s="141" t="str">
        <f t="shared" si="54"/>
        <v>项</v>
      </c>
    </row>
    <row r="1039" ht="36" customHeight="1" spans="1:7">
      <c r="A1039" s="423" t="s">
        <v>1904</v>
      </c>
      <c r="B1039" s="288" t="s">
        <v>142</v>
      </c>
      <c r="C1039" s="290">
        <v>0</v>
      </c>
      <c r="D1039" s="290">
        <v>0</v>
      </c>
      <c r="E1039" s="291" t="str">
        <f t="shared" si="55"/>
        <v/>
      </c>
      <c r="F1039" s="261" t="str">
        <f t="shared" si="53"/>
        <v>否</v>
      </c>
      <c r="G1039" s="141" t="str">
        <f t="shared" si="54"/>
        <v>项</v>
      </c>
    </row>
    <row r="1040" ht="36" customHeight="1" spans="1:7">
      <c r="A1040" s="423" t="s">
        <v>1905</v>
      </c>
      <c r="B1040" s="288" t="s">
        <v>144</v>
      </c>
      <c r="C1040" s="290"/>
      <c r="D1040" s="290"/>
      <c r="E1040" s="291" t="str">
        <f t="shared" si="55"/>
        <v/>
      </c>
      <c r="F1040" s="261" t="str">
        <f t="shared" si="53"/>
        <v>否</v>
      </c>
      <c r="G1040" s="141" t="str">
        <f t="shared" si="54"/>
        <v>项</v>
      </c>
    </row>
    <row r="1041" ht="36" customHeight="1" spans="1:7">
      <c r="A1041" s="423" t="s">
        <v>1906</v>
      </c>
      <c r="B1041" s="288" t="s">
        <v>1907</v>
      </c>
      <c r="C1041" s="290"/>
      <c r="D1041" s="290"/>
      <c r="E1041" s="291" t="str">
        <f t="shared" si="55"/>
        <v/>
      </c>
      <c r="F1041" s="261" t="str">
        <f t="shared" si="53"/>
        <v>否</v>
      </c>
      <c r="G1041" s="141" t="str">
        <f t="shared" si="54"/>
        <v>项</v>
      </c>
    </row>
    <row r="1042" ht="36" customHeight="1" spans="1:7">
      <c r="A1042" s="423" t="s">
        <v>1908</v>
      </c>
      <c r="B1042" s="288" t="s">
        <v>1909</v>
      </c>
      <c r="C1042" s="290"/>
      <c r="D1042" s="290"/>
      <c r="E1042" s="291" t="str">
        <f t="shared" si="55"/>
        <v/>
      </c>
      <c r="F1042" s="261" t="str">
        <f t="shared" si="53"/>
        <v>否</v>
      </c>
      <c r="G1042" s="141" t="str">
        <f t="shared" si="54"/>
        <v>项</v>
      </c>
    </row>
    <row r="1043" ht="36" customHeight="1" spans="1:7">
      <c r="A1043" s="423" t="s">
        <v>1910</v>
      </c>
      <c r="B1043" s="288" t="s">
        <v>1911</v>
      </c>
      <c r="C1043" s="290">
        <v>0</v>
      </c>
      <c r="D1043" s="290">
        <v>0</v>
      </c>
      <c r="E1043" s="291" t="str">
        <f t="shared" si="55"/>
        <v/>
      </c>
      <c r="F1043" s="261" t="str">
        <f t="shared" si="53"/>
        <v>否</v>
      </c>
      <c r="G1043" s="141" t="str">
        <f t="shared" si="54"/>
        <v>项</v>
      </c>
    </row>
    <row r="1044" ht="36" customHeight="1" spans="1:7">
      <c r="A1044" s="423" t="s">
        <v>1912</v>
      </c>
      <c r="B1044" s="288" t="s">
        <v>1913</v>
      </c>
      <c r="C1044" s="290"/>
      <c r="D1044" s="290"/>
      <c r="E1044" s="291" t="str">
        <f t="shared" si="55"/>
        <v/>
      </c>
      <c r="F1044" s="261" t="str">
        <f t="shared" si="53"/>
        <v>否</v>
      </c>
      <c r="G1044" s="141" t="str">
        <f t="shared" si="54"/>
        <v>项</v>
      </c>
    </row>
    <row r="1045" ht="36" customHeight="1" spans="1:7">
      <c r="A1045" s="423" t="s">
        <v>1914</v>
      </c>
      <c r="B1045" s="288" t="s">
        <v>1915</v>
      </c>
      <c r="C1045" s="290">
        <v>0</v>
      </c>
      <c r="D1045" s="290">
        <v>0</v>
      </c>
      <c r="E1045" s="291" t="str">
        <f t="shared" si="55"/>
        <v/>
      </c>
      <c r="F1045" s="261" t="str">
        <f t="shared" si="53"/>
        <v>否</v>
      </c>
      <c r="G1045" s="141" t="str">
        <f t="shared" si="54"/>
        <v>项</v>
      </c>
    </row>
    <row r="1046" ht="36" customHeight="1" spans="1:7">
      <c r="A1046" s="423" t="s">
        <v>1916</v>
      </c>
      <c r="B1046" s="288" t="s">
        <v>1917</v>
      </c>
      <c r="C1046" s="290">
        <v>0</v>
      </c>
      <c r="D1046" s="290">
        <v>0</v>
      </c>
      <c r="E1046" s="291" t="str">
        <f t="shared" si="55"/>
        <v/>
      </c>
      <c r="F1046" s="261" t="str">
        <f t="shared" si="53"/>
        <v>否</v>
      </c>
      <c r="G1046" s="141" t="str">
        <f t="shared" si="54"/>
        <v>项</v>
      </c>
    </row>
    <row r="1047" ht="36" customHeight="1" spans="1:7">
      <c r="A1047" s="423" t="s">
        <v>1918</v>
      </c>
      <c r="B1047" s="288" t="s">
        <v>1919</v>
      </c>
      <c r="C1047" s="290">
        <v>0</v>
      </c>
      <c r="D1047" s="290">
        <v>0</v>
      </c>
      <c r="E1047" s="291" t="str">
        <f t="shared" si="55"/>
        <v/>
      </c>
      <c r="F1047" s="261" t="str">
        <f t="shared" si="53"/>
        <v>否</v>
      </c>
      <c r="G1047" s="141" t="str">
        <f t="shared" si="54"/>
        <v>项</v>
      </c>
    </row>
    <row r="1048" ht="36" customHeight="1" spans="1:7">
      <c r="A1048" s="423" t="s">
        <v>1920</v>
      </c>
      <c r="B1048" s="288" t="s">
        <v>1921</v>
      </c>
      <c r="C1048" s="290">
        <v>0</v>
      </c>
      <c r="D1048" s="290">
        <v>0</v>
      </c>
      <c r="E1048" s="291" t="str">
        <f t="shared" si="55"/>
        <v/>
      </c>
      <c r="F1048" s="261" t="str">
        <f t="shared" si="53"/>
        <v>否</v>
      </c>
      <c r="G1048" s="141" t="str">
        <f t="shared" si="54"/>
        <v>项</v>
      </c>
    </row>
    <row r="1049" ht="36" customHeight="1" spans="1:7">
      <c r="A1049" s="423" t="s">
        <v>1922</v>
      </c>
      <c r="B1049" s="288" t="s">
        <v>1923</v>
      </c>
      <c r="C1049" s="290">
        <v>0</v>
      </c>
      <c r="D1049" s="290">
        <v>0</v>
      </c>
      <c r="E1049" s="291" t="str">
        <f t="shared" si="55"/>
        <v/>
      </c>
      <c r="F1049" s="261" t="str">
        <f t="shared" si="53"/>
        <v>否</v>
      </c>
      <c r="G1049" s="141" t="str">
        <f t="shared" si="54"/>
        <v>项</v>
      </c>
    </row>
    <row r="1050" ht="36" customHeight="1" spans="1:7">
      <c r="A1050" s="423" t="s">
        <v>1924</v>
      </c>
      <c r="B1050" s="288" t="s">
        <v>1925</v>
      </c>
      <c r="C1050" s="290">
        <v>0</v>
      </c>
      <c r="D1050" s="290">
        <v>0</v>
      </c>
      <c r="E1050" s="291" t="str">
        <f t="shared" si="55"/>
        <v/>
      </c>
      <c r="F1050" s="261" t="str">
        <f t="shared" si="53"/>
        <v>否</v>
      </c>
      <c r="G1050" s="141" t="str">
        <f t="shared" si="54"/>
        <v>项</v>
      </c>
    </row>
    <row r="1051" ht="36" customHeight="1" spans="1:7">
      <c r="A1051" s="423" t="s">
        <v>1926</v>
      </c>
      <c r="B1051" s="288" t="s">
        <v>1927</v>
      </c>
      <c r="C1051" s="290">
        <v>0</v>
      </c>
      <c r="D1051" s="290">
        <v>0</v>
      </c>
      <c r="E1051" s="291" t="str">
        <f t="shared" si="55"/>
        <v/>
      </c>
      <c r="F1051" s="261" t="str">
        <f t="shared" si="53"/>
        <v>否</v>
      </c>
      <c r="G1051" s="141" t="str">
        <f t="shared" si="54"/>
        <v>项</v>
      </c>
    </row>
    <row r="1052" ht="36" customHeight="1" spans="1:7">
      <c r="A1052" s="423" t="s">
        <v>1928</v>
      </c>
      <c r="B1052" s="288" t="s">
        <v>1929</v>
      </c>
      <c r="C1052" s="290"/>
      <c r="D1052" s="290"/>
      <c r="E1052" s="291" t="str">
        <f t="shared" si="55"/>
        <v/>
      </c>
      <c r="F1052" s="261" t="str">
        <f t="shared" si="53"/>
        <v>否</v>
      </c>
      <c r="G1052" s="141" t="str">
        <f t="shared" si="54"/>
        <v>项</v>
      </c>
    </row>
    <row r="1053" ht="36" customHeight="1" spans="1:7">
      <c r="A1053" s="422" t="s">
        <v>1930</v>
      </c>
      <c r="B1053" s="284" t="s">
        <v>1931</v>
      </c>
      <c r="C1053" s="293"/>
      <c r="D1053" s="293"/>
      <c r="E1053" s="291" t="str">
        <f t="shared" si="55"/>
        <v/>
      </c>
      <c r="F1053" s="261" t="str">
        <f t="shared" si="53"/>
        <v>否</v>
      </c>
      <c r="G1053" s="141" t="str">
        <f t="shared" si="54"/>
        <v>款</v>
      </c>
    </row>
    <row r="1054" ht="36" customHeight="1" spans="1:7">
      <c r="A1054" s="423" t="s">
        <v>1932</v>
      </c>
      <c r="B1054" s="288" t="s">
        <v>140</v>
      </c>
      <c r="C1054" s="290"/>
      <c r="D1054" s="290"/>
      <c r="E1054" s="291" t="str">
        <f t="shared" si="55"/>
        <v/>
      </c>
      <c r="F1054" s="261" t="str">
        <f t="shared" si="53"/>
        <v>否</v>
      </c>
      <c r="G1054" s="141" t="str">
        <f t="shared" si="54"/>
        <v>项</v>
      </c>
    </row>
    <row r="1055" ht="36" customHeight="1" spans="1:7">
      <c r="A1055" s="423" t="s">
        <v>1933</v>
      </c>
      <c r="B1055" s="288" t="s">
        <v>142</v>
      </c>
      <c r="C1055" s="290">
        <v>0</v>
      </c>
      <c r="D1055" s="290">
        <v>0</v>
      </c>
      <c r="E1055" s="291" t="str">
        <f t="shared" si="55"/>
        <v/>
      </c>
      <c r="F1055" s="261" t="str">
        <f t="shared" si="53"/>
        <v>否</v>
      </c>
      <c r="G1055" s="141" t="str">
        <f t="shared" si="54"/>
        <v>项</v>
      </c>
    </row>
    <row r="1056" ht="36" customHeight="1" spans="1:7">
      <c r="A1056" s="423" t="s">
        <v>1934</v>
      </c>
      <c r="B1056" s="288" t="s">
        <v>144</v>
      </c>
      <c r="C1056" s="290">
        <v>0</v>
      </c>
      <c r="D1056" s="290">
        <v>0</v>
      </c>
      <c r="E1056" s="291" t="str">
        <f t="shared" si="55"/>
        <v/>
      </c>
      <c r="F1056" s="261" t="str">
        <f t="shared" si="53"/>
        <v>否</v>
      </c>
      <c r="G1056" s="141" t="str">
        <f t="shared" si="54"/>
        <v>项</v>
      </c>
    </row>
    <row r="1057" ht="36" customHeight="1" spans="1:7">
      <c r="A1057" s="423" t="s">
        <v>1935</v>
      </c>
      <c r="B1057" s="288" t="s">
        <v>1936</v>
      </c>
      <c r="C1057" s="290">
        <v>0</v>
      </c>
      <c r="D1057" s="290">
        <v>0</v>
      </c>
      <c r="E1057" s="291" t="str">
        <f t="shared" si="55"/>
        <v/>
      </c>
      <c r="F1057" s="261" t="str">
        <f t="shared" si="53"/>
        <v>否</v>
      </c>
      <c r="G1057" s="141" t="str">
        <f t="shared" si="54"/>
        <v>项</v>
      </c>
    </row>
    <row r="1058" ht="36" customHeight="1" spans="1:7">
      <c r="A1058" s="422" t="s">
        <v>1937</v>
      </c>
      <c r="B1058" s="284" t="s">
        <v>1938</v>
      </c>
      <c r="C1058" s="293">
        <v>2047</v>
      </c>
      <c r="D1058" s="293">
        <f>SUM(D1059:D1074)</f>
        <v>4556</v>
      </c>
      <c r="E1058" s="291">
        <f t="shared" si="55"/>
        <v>1.226</v>
      </c>
      <c r="F1058" s="261" t="str">
        <f t="shared" si="53"/>
        <v>是</v>
      </c>
      <c r="G1058" s="141" t="str">
        <f t="shared" si="54"/>
        <v>款</v>
      </c>
    </row>
    <row r="1059" ht="36" customHeight="1" spans="1:7">
      <c r="A1059" s="423" t="s">
        <v>1939</v>
      </c>
      <c r="B1059" s="288" t="s">
        <v>140</v>
      </c>
      <c r="C1059" s="290">
        <v>211</v>
      </c>
      <c r="D1059" s="290">
        <v>205</v>
      </c>
      <c r="E1059" s="291">
        <f t="shared" si="55"/>
        <v>-0.028</v>
      </c>
      <c r="F1059" s="261" t="str">
        <f t="shared" si="53"/>
        <v>是</v>
      </c>
      <c r="G1059" s="141" t="str">
        <f t="shared" si="54"/>
        <v>项</v>
      </c>
    </row>
    <row r="1060" ht="36" customHeight="1" spans="1:7">
      <c r="A1060" s="423" t="s">
        <v>1940</v>
      </c>
      <c r="B1060" s="288" t="s">
        <v>142</v>
      </c>
      <c r="C1060" s="290">
        <v>0</v>
      </c>
      <c r="D1060" s="290">
        <v>0</v>
      </c>
      <c r="E1060" s="291" t="str">
        <f t="shared" si="55"/>
        <v/>
      </c>
      <c r="F1060" s="261" t="str">
        <f t="shared" si="53"/>
        <v>否</v>
      </c>
      <c r="G1060" s="141" t="str">
        <f t="shared" si="54"/>
        <v>项</v>
      </c>
    </row>
    <row r="1061" ht="36" customHeight="1" spans="1:7">
      <c r="A1061" s="423" t="s">
        <v>1941</v>
      </c>
      <c r="B1061" s="288" t="s">
        <v>144</v>
      </c>
      <c r="C1061" s="290"/>
      <c r="D1061" s="290"/>
      <c r="E1061" s="291" t="str">
        <f t="shared" si="55"/>
        <v/>
      </c>
      <c r="F1061" s="261" t="str">
        <f t="shared" si="53"/>
        <v>否</v>
      </c>
      <c r="G1061" s="141" t="str">
        <f t="shared" si="54"/>
        <v>项</v>
      </c>
    </row>
    <row r="1062" ht="36" customHeight="1" spans="1:7">
      <c r="A1062" s="423" t="s">
        <v>1942</v>
      </c>
      <c r="B1062" s="288" t="s">
        <v>1943</v>
      </c>
      <c r="C1062" s="290">
        <v>0</v>
      </c>
      <c r="D1062" s="290">
        <v>0</v>
      </c>
      <c r="E1062" s="291" t="str">
        <f t="shared" si="55"/>
        <v/>
      </c>
      <c r="F1062" s="261" t="str">
        <f t="shared" si="53"/>
        <v>否</v>
      </c>
      <c r="G1062" s="141" t="str">
        <f t="shared" si="54"/>
        <v>项</v>
      </c>
    </row>
    <row r="1063" ht="36" customHeight="1" spans="1:7">
      <c r="A1063" s="423" t="s">
        <v>1944</v>
      </c>
      <c r="B1063" s="288" t="s">
        <v>1945</v>
      </c>
      <c r="C1063" s="290">
        <v>0</v>
      </c>
      <c r="D1063" s="290">
        <v>0</v>
      </c>
      <c r="E1063" s="291" t="str">
        <f t="shared" si="55"/>
        <v/>
      </c>
      <c r="F1063" s="261" t="str">
        <f t="shared" si="53"/>
        <v>否</v>
      </c>
      <c r="G1063" s="141" t="str">
        <f t="shared" si="54"/>
        <v>项</v>
      </c>
    </row>
    <row r="1064" ht="36" customHeight="1" spans="1:7">
      <c r="A1064" s="423" t="s">
        <v>1946</v>
      </c>
      <c r="B1064" s="288" t="s">
        <v>1947</v>
      </c>
      <c r="C1064" s="290"/>
      <c r="D1064" s="290"/>
      <c r="E1064" s="291" t="str">
        <f t="shared" si="55"/>
        <v/>
      </c>
      <c r="F1064" s="261" t="str">
        <f t="shared" si="53"/>
        <v>否</v>
      </c>
      <c r="G1064" s="141" t="str">
        <f t="shared" si="54"/>
        <v>项</v>
      </c>
    </row>
    <row r="1065" ht="36" customHeight="1" spans="1:7">
      <c r="A1065" s="423" t="s">
        <v>1948</v>
      </c>
      <c r="B1065" s="288" t="s">
        <v>1949</v>
      </c>
      <c r="C1065" s="290"/>
      <c r="D1065" s="290"/>
      <c r="E1065" s="291" t="str">
        <f t="shared" si="55"/>
        <v/>
      </c>
      <c r="F1065" s="261" t="str">
        <f t="shared" si="53"/>
        <v>否</v>
      </c>
      <c r="G1065" s="141" t="str">
        <f t="shared" si="54"/>
        <v>项</v>
      </c>
    </row>
    <row r="1066" ht="36" customHeight="1" spans="1:7">
      <c r="A1066" s="423" t="s">
        <v>1950</v>
      </c>
      <c r="B1066" s="288" t="s">
        <v>1951</v>
      </c>
      <c r="C1066" s="290">
        <v>0</v>
      </c>
      <c r="D1066" s="290">
        <v>0</v>
      </c>
      <c r="E1066" s="291" t="str">
        <f t="shared" si="55"/>
        <v/>
      </c>
      <c r="F1066" s="261" t="str">
        <f t="shared" si="53"/>
        <v>否</v>
      </c>
      <c r="G1066" s="141" t="str">
        <f t="shared" si="54"/>
        <v>项</v>
      </c>
    </row>
    <row r="1067" ht="36" customHeight="1" spans="1:7">
      <c r="A1067" s="423" t="s">
        <v>1952</v>
      </c>
      <c r="B1067" s="288" t="s">
        <v>1953</v>
      </c>
      <c r="C1067" s="290"/>
      <c r="D1067" s="290"/>
      <c r="E1067" s="291" t="str">
        <f t="shared" si="55"/>
        <v/>
      </c>
      <c r="F1067" s="261" t="str">
        <f t="shared" si="53"/>
        <v>否</v>
      </c>
      <c r="G1067" s="141" t="str">
        <f t="shared" si="54"/>
        <v>项</v>
      </c>
    </row>
    <row r="1068" ht="36" customHeight="1" spans="1:7">
      <c r="A1068" s="423" t="s">
        <v>1954</v>
      </c>
      <c r="B1068" s="288" t="s">
        <v>1955</v>
      </c>
      <c r="C1068" s="290"/>
      <c r="D1068" s="290"/>
      <c r="E1068" s="291" t="str">
        <f t="shared" si="55"/>
        <v/>
      </c>
      <c r="F1068" s="261" t="str">
        <f t="shared" si="53"/>
        <v>否</v>
      </c>
      <c r="G1068" s="141" t="str">
        <f t="shared" si="54"/>
        <v>项</v>
      </c>
    </row>
    <row r="1069" ht="36" customHeight="1" spans="1:7">
      <c r="A1069" s="423" t="s">
        <v>1956</v>
      </c>
      <c r="B1069" s="288" t="s">
        <v>1827</v>
      </c>
      <c r="C1069" s="290">
        <v>0</v>
      </c>
      <c r="D1069" s="290">
        <v>0</v>
      </c>
      <c r="E1069" s="291" t="str">
        <f t="shared" si="55"/>
        <v/>
      </c>
      <c r="F1069" s="261" t="str">
        <f t="shared" si="53"/>
        <v>否</v>
      </c>
      <c r="G1069" s="141" t="str">
        <f t="shared" si="54"/>
        <v>项</v>
      </c>
    </row>
    <row r="1070" ht="36" customHeight="1" spans="1:7">
      <c r="A1070" s="423" t="s">
        <v>1957</v>
      </c>
      <c r="B1070" s="288" t="s">
        <v>1958</v>
      </c>
      <c r="C1070" s="290">
        <v>0</v>
      </c>
      <c r="D1070" s="290">
        <v>0</v>
      </c>
      <c r="E1070" s="291" t="str">
        <f t="shared" si="55"/>
        <v/>
      </c>
      <c r="F1070" s="261" t="str">
        <f t="shared" si="53"/>
        <v>否</v>
      </c>
      <c r="G1070" s="141" t="str">
        <f t="shared" si="54"/>
        <v>项</v>
      </c>
    </row>
    <row r="1071" ht="36" customHeight="1" spans="1:7">
      <c r="A1071" s="425">
        <v>2150516</v>
      </c>
      <c r="B1071" s="438" t="s">
        <v>1959</v>
      </c>
      <c r="C1071" s="290">
        <v>0</v>
      </c>
      <c r="D1071" s="290">
        <v>0</v>
      </c>
      <c r="E1071" s="291" t="str">
        <f t="shared" si="55"/>
        <v/>
      </c>
      <c r="F1071" s="261" t="str">
        <f t="shared" si="53"/>
        <v>否</v>
      </c>
      <c r="G1071" s="141" t="str">
        <f t="shared" si="54"/>
        <v>项</v>
      </c>
    </row>
    <row r="1072" ht="36" customHeight="1" spans="1:7">
      <c r="A1072" s="425">
        <v>2150517</v>
      </c>
      <c r="B1072" s="438" t="s">
        <v>1960</v>
      </c>
      <c r="C1072" s="290"/>
      <c r="D1072" s="290">
        <v>4280</v>
      </c>
      <c r="E1072" s="291" t="str">
        <f t="shared" si="55"/>
        <v/>
      </c>
      <c r="F1072" s="261" t="str">
        <f t="shared" si="53"/>
        <v>是</v>
      </c>
      <c r="G1072" s="141" t="str">
        <f t="shared" si="54"/>
        <v>项</v>
      </c>
    </row>
    <row r="1073" ht="36" customHeight="1" spans="1:7">
      <c r="A1073" s="425">
        <v>2150550</v>
      </c>
      <c r="B1073" s="438" t="s">
        <v>158</v>
      </c>
      <c r="C1073" s="290">
        <v>0</v>
      </c>
      <c r="D1073" s="290">
        <v>71</v>
      </c>
      <c r="E1073" s="291" t="str">
        <f t="shared" si="55"/>
        <v/>
      </c>
      <c r="F1073" s="261" t="str">
        <f t="shared" si="53"/>
        <v>是</v>
      </c>
      <c r="G1073" s="141" t="str">
        <f t="shared" si="54"/>
        <v>项</v>
      </c>
    </row>
    <row r="1074" ht="36" customHeight="1" spans="1:7">
      <c r="A1074" s="423" t="s">
        <v>1961</v>
      </c>
      <c r="B1074" s="288" t="s">
        <v>1962</v>
      </c>
      <c r="C1074" s="290">
        <v>1836</v>
      </c>
      <c r="D1074" s="290"/>
      <c r="E1074" s="291">
        <f t="shared" si="55"/>
        <v>-1</v>
      </c>
      <c r="F1074" s="261" t="str">
        <f t="shared" si="53"/>
        <v>是</v>
      </c>
      <c r="G1074" s="141" t="str">
        <f t="shared" si="54"/>
        <v>项</v>
      </c>
    </row>
    <row r="1075" ht="36" customHeight="1" spans="1:7">
      <c r="A1075" s="422" t="s">
        <v>1963</v>
      </c>
      <c r="B1075" s="284" t="s">
        <v>1964</v>
      </c>
      <c r="C1075" s="293"/>
      <c r="D1075" s="293"/>
      <c r="E1075" s="291" t="str">
        <f t="shared" si="55"/>
        <v/>
      </c>
      <c r="F1075" s="261" t="str">
        <f t="shared" si="53"/>
        <v>否</v>
      </c>
      <c r="G1075" s="141" t="str">
        <f t="shared" si="54"/>
        <v>款</v>
      </c>
    </row>
    <row r="1076" ht="36" customHeight="1" spans="1:7">
      <c r="A1076" s="423" t="s">
        <v>1965</v>
      </c>
      <c r="B1076" s="288" t="s">
        <v>140</v>
      </c>
      <c r="C1076" s="290"/>
      <c r="D1076" s="290"/>
      <c r="E1076" s="291" t="str">
        <f t="shared" si="55"/>
        <v/>
      </c>
      <c r="F1076" s="261" t="str">
        <f t="shared" si="53"/>
        <v>否</v>
      </c>
      <c r="G1076" s="141" t="str">
        <f t="shared" si="54"/>
        <v>项</v>
      </c>
    </row>
    <row r="1077" ht="36" customHeight="1" spans="1:7">
      <c r="A1077" s="423" t="s">
        <v>1966</v>
      </c>
      <c r="B1077" s="288" t="s">
        <v>142</v>
      </c>
      <c r="C1077" s="290">
        <v>0</v>
      </c>
      <c r="D1077" s="290">
        <v>0</v>
      </c>
      <c r="E1077" s="291" t="str">
        <f t="shared" si="55"/>
        <v/>
      </c>
      <c r="F1077" s="261" t="str">
        <f t="shared" si="53"/>
        <v>否</v>
      </c>
      <c r="G1077" s="141" t="str">
        <f t="shared" si="54"/>
        <v>项</v>
      </c>
    </row>
    <row r="1078" ht="36" customHeight="1" spans="1:7">
      <c r="A1078" s="423" t="s">
        <v>1967</v>
      </c>
      <c r="B1078" s="288" t="s">
        <v>144</v>
      </c>
      <c r="C1078" s="290">
        <v>0</v>
      </c>
      <c r="D1078" s="290">
        <v>0</v>
      </c>
      <c r="E1078" s="291" t="str">
        <f t="shared" si="55"/>
        <v/>
      </c>
      <c r="F1078" s="261" t="str">
        <f t="shared" si="53"/>
        <v>否</v>
      </c>
      <c r="G1078" s="141" t="str">
        <f t="shared" si="54"/>
        <v>项</v>
      </c>
    </row>
    <row r="1079" ht="36" customHeight="1" spans="1:7">
      <c r="A1079" s="423" t="s">
        <v>1968</v>
      </c>
      <c r="B1079" s="288" t="s">
        <v>1969</v>
      </c>
      <c r="C1079" s="290">
        <v>0</v>
      </c>
      <c r="D1079" s="290">
        <v>0</v>
      </c>
      <c r="E1079" s="291" t="str">
        <f t="shared" si="55"/>
        <v/>
      </c>
      <c r="F1079" s="261" t="str">
        <f t="shared" si="53"/>
        <v>否</v>
      </c>
      <c r="G1079" s="141" t="str">
        <f t="shared" si="54"/>
        <v>项</v>
      </c>
    </row>
    <row r="1080" ht="36" customHeight="1" spans="1:7">
      <c r="A1080" s="423" t="s">
        <v>1970</v>
      </c>
      <c r="B1080" s="288" t="s">
        <v>1971</v>
      </c>
      <c r="C1080" s="290">
        <v>0</v>
      </c>
      <c r="D1080" s="290">
        <v>0</v>
      </c>
      <c r="E1080" s="291" t="str">
        <f t="shared" si="55"/>
        <v/>
      </c>
      <c r="F1080" s="261" t="str">
        <f t="shared" si="53"/>
        <v>否</v>
      </c>
      <c r="G1080" s="141" t="str">
        <f t="shared" si="54"/>
        <v>项</v>
      </c>
    </row>
    <row r="1081" ht="36" customHeight="1" spans="1:7">
      <c r="A1081" s="423" t="s">
        <v>1972</v>
      </c>
      <c r="B1081" s="288" t="s">
        <v>1973</v>
      </c>
      <c r="C1081" s="290"/>
      <c r="D1081" s="290"/>
      <c r="E1081" s="291" t="str">
        <f t="shared" si="55"/>
        <v/>
      </c>
      <c r="F1081" s="261" t="str">
        <f t="shared" si="53"/>
        <v>否</v>
      </c>
      <c r="G1081" s="141" t="str">
        <f t="shared" si="54"/>
        <v>项</v>
      </c>
    </row>
    <row r="1082" ht="36" customHeight="1" spans="1:7">
      <c r="A1082" s="422" t="s">
        <v>1974</v>
      </c>
      <c r="B1082" s="284" t="s">
        <v>1975</v>
      </c>
      <c r="C1082" s="293"/>
      <c r="D1082" s="293"/>
      <c r="E1082" s="291" t="str">
        <f t="shared" si="55"/>
        <v/>
      </c>
      <c r="F1082" s="261" t="str">
        <f t="shared" si="53"/>
        <v>否</v>
      </c>
      <c r="G1082" s="141" t="str">
        <f t="shared" si="54"/>
        <v>款</v>
      </c>
    </row>
    <row r="1083" ht="36" customHeight="1" spans="1:7">
      <c r="A1083" s="423" t="s">
        <v>1976</v>
      </c>
      <c r="B1083" s="288" t="s">
        <v>140</v>
      </c>
      <c r="C1083" s="290">
        <v>0</v>
      </c>
      <c r="D1083" s="290">
        <v>0</v>
      </c>
      <c r="E1083" s="291" t="str">
        <f t="shared" si="55"/>
        <v/>
      </c>
      <c r="F1083" s="261" t="str">
        <f t="shared" si="53"/>
        <v>否</v>
      </c>
      <c r="G1083" s="141" t="str">
        <f t="shared" si="54"/>
        <v>项</v>
      </c>
    </row>
    <row r="1084" ht="36" customHeight="1" spans="1:7">
      <c r="A1084" s="423" t="s">
        <v>1977</v>
      </c>
      <c r="B1084" s="288" t="s">
        <v>142</v>
      </c>
      <c r="C1084" s="290">
        <v>0</v>
      </c>
      <c r="D1084" s="290">
        <v>0</v>
      </c>
      <c r="E1084" s="291" t="str">
        <f t="shared" si="55"/>
        <v/>
      </c>
      <c r="F1084" s="261" t="str">
        <f t="shared" si="53"/>
        <v>否</v>
      </c>
      <c r="G1084" s="141" t="str">
        <f t="shared" si="54"/>
        <v>项</v>
      </c>
    </row>
    <row r="1085" ht="36" customHeight="1" spans="1:7">
      <c r="A1085" s="423" t="s">
        <v>1978</v>
      </c>
      <c r="B1085" s="288" t="s">
        <v>144</v>
      </c>
      <c r="C1085" s="290">
        <v>0</v>
      </c>
      <c r="D1085" s="290">
        <v>0</v>
      </c>
      <c r="E1085" s="291" t="str">
        <f t="shared" si="55"/>
        <v/>
      </c>
      <c r="F1085" s="261" t="str">
        <f t="shared" si="53"/>
        <v>否</v>
      </c>
      <c r="G1085" s="141" t="str">
        <f t="shared" si="54"/>
        <v>项</v>
      </c>
    </row>
    <row r="1086" ht="36" customHeight="1" spans="1:7">
      <c r="A1086" s="423" t="s">
        <v>1979</v>
      </c>
      <c r="B1086" s="288" t="s">
        <v>1980</v>
      </c>
      <c r="C1086" s="290">
        <v>0</v>
      </c>
      <c r="D1086" s="290">
        <v>0</v>
      </c>
      <c r="E1086" s="291" t="str">
        <f t="shared" si="55"/>
        <v/>
      </c>
      <c r="F1086" s="261" t="str">
        <f t="shared" si="53"/>
        <v>否</v>
      </c>
      <c r="G1086" s="141" t="str">
        <f t="shared" si="54"/>
        <v>项</v>
      </c>
    </row>
    <row r="1087" ht="36" customHeight="1" spans="1:7">
      <c r="A1087" s="423" t="s">
        <v>1981</v>
      </c>
      <c r="B1087" s="288" t="s">
        <v>1982</v>
      </c>
      <c r="C1087" s="290"/>
      <c r="D1087" s="290"/>
      <c r="E1087" s="291" t="str">
        <f t="shared" si="55"/>
        <v/>
      </c>
      <c r="F1087" s="261" t="str">
        <f t="shared" si="53"/>
        <v>否</v>
      </c>
      <c r="G1087" s="141" t="str">
        <f t="shared" si="54"/>
        <v>项</v>
      </c>
    </row>
    <row r="1088" ht="36" customHeight="1" spans="1:7">
      <c r="A1088" s="425">
        <v>2150806</v>
      </c>
      <c r="B1088" s="433" t="s">
        <v>1983</v>
      </c>
      <c r="C1088" s="290">
        <v>0</v>
      </c>
      <c r="D1088" s="290">
        <v>0</v>
      </c>
      <c r="E1088" s="291" t="str">
        <f t="shared" si="55"/>
        <v/>
      </c>
      <c r="F1088" s="261" t="str">
        <f t="shared" si="53"/>
        <v>否</v>
      </c>
      <c r="G1088" s="141" t="str">
        <f t="shared" si="54"/>
        <v>项</v>
      </c>
    </row>
    <row r="1089" ht="36" customHeight="1" spans="1:7">
      <c r="A1089" s="423" t="s">
        <v>1984</v>
      </c>
      <c r="B1089" s="288" t="s">
        <v>1985</v>
      </c>
      <c r="C1089" s="290"/>
      <c r="D1089" s="290"/>
      <c r="E1089" s="291" t="str">
        <f t="shared" si="55"/>
        <v/>
      </c>
      <c r="F1089" s="261" t="str">
        <f t="shared" si="53"/>
        <v>否</v>
      </c>
      <c r="G1089" s="141" t="str">
        <f t="shared" si="54"/>
        <v>项</v>
      </c>
    </row>
    <row r="1090" ht="36" customHeight="1" spans="1:7">
      <c r="A1090" s="422" t="s">
        <v>1986</v>
      </c>
      <c r="B1090" s="284" t="s">
        <v>1987</v>
      </c>
      <c r="C1090" s="293"/>
      <c r="D1090" s="293"/>
      <c r="E1090" s="291" t="str">
        <f t="shared" si="55"/>
        <v/>
      </c>
      <c r="F1090" s="261" t="str">
        <f t="shared" si="53"/>
        <v>否</v>
      </c>
      <c r="G1090" s="141" t="str">
        <f t="shared" si="54"/>
        <v>款</v>
      </c>
    </row>
    <row r="1091" ht="36" customHeight="1" spans="1:7">
      <c r="A1091" s="423" t="s">
        <v>1988</v>
      </c>
      <c r="B1091" s="288" t="s">
        <v>1989</v>
      </c>
      <c r="C1091" s="290">
        <v>0</v>
      </c>
      <c r="D1091" s="290">
        <v>0</v>
      </c>
      <c r="E1091" s="291" t="str">
        <f t="shared" si="55"/>
        <v/>
      </c>
      <c r="F1091" s="261" t="str">
        <f t="shared" si="53"/>
        <v>否</v>
      </c>
      <c r="G1091" s="141" t="str">
        <f t="shared" si="54"/>
        <v>项</v>
      </c>
    </row>
    <row r="1092" ht="36" customHeight="1" spans="1:7">
      <c r="A1092" s="423" t="s">
        <v>1990</v>
      </c>
      <c r="B1092" s="288" t="s">
        <v>1991</v>
      </c>
      <c r="C1092" s="290">
        <v>0</v>
      </c>
      <c r="D1092" s="290">
        <v>0</v>
      </c>
      <c r="E1092" s="291" t="str">
        <f t="shared" si="55"/>
        <v/>
      </c>
      <c r="F1092" s="261" t="str">
        <f t="shared" si="53"/>
        <v>否</v>
      </c>
      <c r="G1092" s="141" t="str">
        <f t="shared" si="54"/>
        <v>项</v>
      </c>
    </row>
    <row r="1093" ht="36" customHeight="1" spans="1:7">
      <c r="A1093" s="423" t="s">
        <v>1992</v>
      </c>
      <c r="B1093" s="288" t="s">
        <v>1993</v>
      </c>
      <c r="C1093" s="290">
        <v>0</v>
      </c>
      <c r="D1093" s="290">
        <v>0</v>
      </c>
      <c r="E1093" s="291" t="str">
        <f t="shared" si="55"/>
        <v/>
      </c>
      <c r="F1093" s="261" t="str">
        <f t="shared" ref="F1093:F1156" si="56">IF(LEN(A1093)=3,"是",IF(B1093&lt;&gt;"",IF(SUM(C1093:D1093)&lt;&gt;0,"是","否"),"是"))</f>
        <v>否</v>
      </c>
      <c r="G1093" s="141" t="str">
        <f t="shared" ref="G1093:G1156" si="57">IF(LEN(A1093)=3,"类",IF(LEN(A1093)=5,"款","项"))</f>
        <v>项</v>
      </c>
    </row>
    <row r="1094" ht="36" customHeight="1" spans="1:7">
      <c r="A1094" s="423" t="s">
        <v>1994</v>
      </c>
      <c r="B1094" s="288" t="s">
        <v>1995</v>
      </c>
      <c r="C1094" s="290">
        <v>0</v>
      </c>
      <c r="D1094" s="290">
        <v>0</v>
      </c>
      <c r="E1094" s="291" t="str">
        <f t="shared" si="55"/>
        <v/>
      </c>
      <c r="F1094" s="261" t="str">
        <f t="shared" si="56"/>
        <v>否</v>
      </c>
      <c r="G1094" s="141" t="str">
        <f t="shared" si="57"/>
        <v>项</v>
      </c>
    </row>
    <row r="1095" ht="36" customHeight="1" spans="1:7">
      <c r="A1095" s="423" t="s">
        <v>1996</v>
      </c>
      <c r="B1095" s="288" t="s">
        <v>1997</v>
      </c>
      <c r="C1095" s="290"/>
      <c r="D1095" s="290"/>
      <c r="E1095" s="291" t="str">
        <f t="shared" si="55"/>
        <v/>
      </c>
      <c r="F1095" s="261" t="str">
        <f t="shared" si="56"/>
        <v>否</v>
      </c>
      <c r="G1095" s="141" t="str">
        <f t="shared" si="57"/>
        <v>项</v>
      </c>
    </row>
    <row r="1096" ht="36" customHeight="1" spans="1:7">
      <c r="A1096" s="422" t="s">
        <v>1998</v>
      </c>
      <c r="B1096" s="427" t="s">
        <v>520</v>
      </c>
      <c r="C1096" s="439"/>
      <c r="D1096" s="439"/>
      <c r="E1096" s="291" t="str">
        <f t="shared" si="55"/>
        <v/>
      </c>
      <c r="F1096" s="261" t="str">
        <f t="shared" si="56"/>
        <v>否</v>
      </c>
      <c r="G1096" s="141" t="str">
        <f t="shared" si="57"/>
        <v>项</v>
      </c>
    </row>
    <row r="1097" ht="36" customHeight="1" spans="1:7">
      <c r="A1097" s="422" t="s">
        <v>98</v>
      </c>
      <c r="B1097" s="284" t="s">
        <v>99</v>
      </c>
      <c r="C1097" s="293">
        <v>1275</v>
      </c>
      <c r="D1097" s="293">
        <f>SUM(D1098,D1108,D1114,D1117)</f>
        <v>635</v>
      </c>
      <c r="E1097" s="291">
        <f t="shared" si="55"/>
        <v>-0.502</v>
      </c>
      <c r="F1097" s="261" t="str">
        <f t="shared" si="56"/>
        <v>是</v>
      </c>
      <c r="G1097" s="141" t="str">
        <f t="shared" si="57"/>
        <v>类</v>
      </c>
    </row>
    <row r="1098" ht="36" customHeight="1" spans="1:7">
      <c r="A1098" s="422" t="s">
        <v>1999</v>
      </c>
      <c r="B1098" s="284" t="s">
        <v>2000</v>
      </c>
      <c r="C1098" s="293">
        <v>1275</v>
      </c>
      <c r="D1098" s="293">
        <f>SUM(D1099:D1107)</f>
        <v>635</v>
      </c>
      <c r="E1098" s="291">
        <f t="shared" si="55"/>
        <v>-0.502</v>
      </c>
      <c r="F1098" s="261" t="str">
        <f t="shared" si="56"/>
        <v>是</v>
      </c>
      <c r="G1098" s="141" t="str">
        <f t="shared" si="57"/>
        <v>款</v>
      </c>
    </row>
    <row r="1099" ht="36" customHeight="1" spans="1:7">
      <c r="A1099" s="423" t="s">
        <v>2001</v>
      </c>
      <c r="B1099" s="288" t="s">
        <v>140</v>
      </c>
      <c r="C1099" s="290">
        <v>332</v>
      </c>
      <c r="D1099" s="290">
        <v>315</v>
      </c>
      <c r="E1099" s="291">
        <f t="shared" si="55"/>
        <v>-0.051</v>
      </c>
      <c r="F1099" s="261" t="str">
        <f t="shared" si="56"/>
        <v>是</v>
      </c>
      <c r="G1099" s="141" t="str">
        <f t="shared" si="57"/>
        <v>项</v>
      </c>
    </row>
    <row r="1100" ht="36" customHeight="1" spans="1:7">
      <c r="A1100" s="423" t="s">
        <v>2002</v>
      </c>
      <c r="B1100" s="288" t="s">
        <v>142</v>
      </c>
      <c r="C1100" s="290">
        <v>0</v>
      </c>
      <c r="D1100" s="290">
        <v>0</v>
      </c>
      <c r="E1100" s="291" t="str">
        <f t="shared" si="55"/>
        <v/>
      </c>
      <c r="F1100" s="261" t="str">
        <f t="shared" si="56"/>
        <v>否</v>
      </c>
      <c r="G1100" s="141" t="str">
        <f t="shared" si="57"/>
        <v>项</v>
      </c>
    </row>
    <row r="1101" ht="36" customHeight="1" spans="1:7">
      <c r="A1101" s="423" t="s">
        <v>2003</v>
      </c>
      <c r="B1101" s="288" t="s">
        <v>144</v>
      </c>
      <c r="C1101" s="290">
        <v>0</v>
      </c>
      <c r="D1101" s="290">
        <v>0</v>
      </c>
      <c r="E1101" s="291" t="str">
        <f t="shared" si="55"/>
        <v/>
      </c>
      <c r="F1101" s="261" t="str">
        <f t="shared" si="56"/>
        <v>否</v>
      </c>
      <c r="G1101" s="141" t="str">
        <f t="shared" si="57"/>
        <v>项</v>
      </c>
    </row>
    <row r="1102" ht="36" customHeight="1" spans="1:7">
      <c r="A1102" s="423" t="s">
        <v>2004</v>
      </c>
      <c r="B1102" s="288" t="s">
        <v>2005</v>
      </c>
      <c r="C1102" s="290">
        <v>0</v>
      </c>
      <c r="D1102" s="290">
        <v>0</v>
      </c>
      <c r="E1102" s="291" t="str">
        <f t="shared" ref="E1102:E1165" si="58">IF(C1102&gt;0,D1102/C1102-1,IF(C1102&lt;0,-(D1102/C1102-1),""))</f>
        <v/>
      </c>
      <c r="F1102" s="261" t="str">
        <f t="shared" si="56"/>
        <v>否</v>
      </c>
      <c r="G1102" s="141" t="str">
        <f t="shared" si="57"/>
        <v>项</v>
      </c>
    </row>
    <row r="1103" ht="36" customHeight="1" spans="1:7">
      <c r="A1103" s="423" t="s">
        <v>2006</v>
      </c>
      <c r="B1103" s="288" t="s">
        <v>2007</v>
      </c>
      <c r="C1103" s="290">
        <v>0</v>
      </c>
      <c r="D1103" s="290">
        <v>0</v>
      </c>
      <c r="E1103" s="291" t="str">
        <f t="shared" si="58"/>
        <v/>
      </c>
      <c r="F1103" s="261" t="str">
        <f t="shared" si="56"/>
        <v>否</v>
      </c>
      <c r="G1103" s="141" t="str">
        <f t="shared" si="57"/>
        <v>项</v>
      </c>
    </row>
    <row r="1104" ht="36" customHeight="1" spans="1:7">
      <c r="A1104" s="423" t="s">
        <v>2008</v>
      </c>
      <c r="B1104" s="288" t="s">
        <v>2009</v>
      </c>
      <c r="C1104" s="290">
        <v>0</v>
      </c>
      <c r="D1104" s="290">
        <v>0</v>
      </c>
      <c r="E1104" s="291" t="str">
        <f t="shared" si="58"/>
        <v/>
      </c>
      <c r="F1104" s="261" t="str">
        <f t="shared" si="56"/>
        <v>否</v>
      </c>
      <c r="G1104" s="141" t="str">
        <f t="shared" si="57"/>
        <v>项</v>
      </c>
    </row>
    <row r="1105" ht="36" customHeight="1" spans="1:7">
      <c r="A1105" s="423" t="s">
        <v>2010</v>
      </c>
      <c r="B1105" s="288" t="s">
        <v>2011</v>
      </c>
      <c r="C1105" s="290">
        <v>0</v>
      </c>
      <c r="D1105" s="290">
        <v>0</v>
      </c>
      <c r="E1105" s="291" t="str">
        <f t="shared" si="58"/>
        <v/>
      </c>
      <c r="F1105" s="261" t="str">
        <f t="shared" si="56"/>
        <v>否</v>
      </c>
      <c r="G1105" s="141" t="str">
        <f t="shared" si="57"/>
        <v>项</v>
      </c>
    </row>
    <row r="1106" ht="36" customHeight="1" spans="1:7">
      <c r="A1106" s="423" t="s">
        <v>2012</v>
      </c>
      <c r="B1106" s="288" t="s">
        <v>158</v>
      </c>
      <c r="C1106" s="290">
        <v>0</v>
      </c>
      <c r="D1106" s="290">
        <v>0</v>
      </c>
      <c r="E1106" s="291" t="str">
        <f t="shared" si="58"/>
        <v/>
      </c>
      <c r="F1106" s="261" t="str">
        <f t="shared" si="56"/>
        <v>否</v>
      </c>
      <c r="G1106" s="141" t="str">
        <f t="shared" si="57"/>
        <v>项</v>
      </c>
    </row>
    <row r="1107" ht="36" customHeight="1" spans="1:7">
      <c r="A1107" s="423" t="s">
        <v>2013</v>
      </c>
      <c r="B1107" s="288" t="s">
        <v>2014</v>
      </c>
      <c r="C1107" s="290">
        <v>943</v>
      </c>
      <c r="D1107" s="290">
        <v>320</v>
      </c>
      <c r="E1107" s="291">
        <f t="shared" si="58"/>
        <v>-0.661</v>
      </c>
      <c r="F1107" s="261" t="str">
        <f t="shared" si="56"/>
        <v>是</v>
      </c>
      <c r="G1107" s="141" t="str">
        <f t="shared" si="57"/>
        <v>项</v>
      </c>
    </row>
    <row r="1108" ht="36" customHeight="1" spans="1:7">
      <c r="A1108" s="422" t="s">
        <v>2015</v>
      </c>
      <c r="B1108" s="284" t="s">
        <v>2016</v>
      </c>
      <c r="C1108" s="293"/>
      <c r="D1108" s="293"/>
      <c r="E1108" s="291" t="str">
        <f t="shared" si="58"/>
        <v/>
      </c>
      <c r="F1108" s="261" t="str">
        <f t="shared" si="56"/>
        <v>否</v>
      </c>
      <c r="G1108" s="141" t="str">
        <f t="shared" si="57"/>
        <v>款</v>
      </c>
    </row>
    <row r="1109" ht="36" customHeight="1" spans="1:7">
      <c r="A1109" s="423" t="s">
        <v>2017</v>
      </c>
      <c r="B1109" s="288" t="s">
        <v>140</v>
      </c>
      <c r="C1109" s="290">
        <v>0</v>
      </c>
      <c r="D1109" s="290">
        <v>0</v>
      </c>
      <c r="E1109" s="291" t="str">
        <f t="shared" si="58"/>
        <v/>
      </c>
      <c r="F1109" s="261" t="str">
        <f t="shared" si="56"/>
        <v>否</v>
      </c>
      <c r="G1109" s="141" t="str">
        <f t="shared" si="57"/>
        <v>项</v>
      </c>
    </row>
    <row r="1110" ht="36" customHeight="1" spans="1:7">
      <c r="A1110" s="423" t="s">
        <v>2018</v>
      </c>
      <c r="B1110" s="288" t="s">
        <v>142</v>
      </c>
      <c r="C1110" s="290">
        <v>0</v>
      </c>
      <c r="D1110" s="290">
        <v>0</v>
      </c>
      <c r="E1110" s="291" t="str">
        <f t="shared" si="58"/>
        <v/>
      </c>
      <c r="F1110" s="261" t="str">
        <f t="shared" si="56"/>
        <v>否</v>
      </c>
      <c r="G1110" s="141" t="str">
        <f t="shared" si="57"/>
        <v>项</v>
      </c>
    </row>
    <row r="1111" ht="36" customHeight="1" spans="1:7">
      <c r="A1111" s="423" t="s">
        <v>2019</v>
      </c>
      <c r="B1111" s="288" t="s">
        <v>144</v>
      </c>
      <c r="C1111" s="290">
        <v>0</v>
      </c>
      <c r="D1111" s="290">
        <v>0</v>
      </c>
      <c r="E1111" s="291" t="str">
        <f t="shared" si="58"/>
        <v/>
      </c>
      <c r="F1111" s="261" t="str">
        <f t="shared" si="56"/>
        <v>否</v>
      </c>
      <c r="G1111" s="141" t="str">
        <f t="shared" si="57"/>
        <v>项</v>
      </c>
    </row>
    <row r="1112" ht="36" customHeight="1" spans="1:7">
      <c r="A1112" s="423" t="s">
        <v>2020</v>
      </c>
      <c r="B1112" s="288" t="s">
        <v>2021</v>
      </c>
      <c r="C1112" s="290">
        <v>0</v>
      </c>
      <c r="D1112" s="290">
        <v>0</v>
      </c>
      <c r="E1112" s="291" t="str">
        <f t="shared" si="58"/>
        <v/>
      </c>
      <c r="F1112" s="261" t="str">
        <f t="shared" si="56"/>
        <v>否</v>
      </c>
      <c r="G1112" s="141" t="str">
        <f t="shared" si="57"/>
        <v>项</v>
      </c>
    </row>
    <row r="1113" ht="36" customHeight="1" spans="1:7">
      <c r="A1113" s="423" t="s">
        <v>2022</v>
      </c>
      <c r="B1113" s="288" t="s">
        <v>2023</v>
      </c>
      <c r="C1113" s="290"/>
      <c r="D1113" s="290"/>
      <c r="E1113" s="291" t="str">
        <f t="shared" si="58"/>
        <v/>
      </c>
      <c r="F1113" s="261" t="str">
        <f t="shared" si="56"/>
        <v>否</v>
      </c>
      <c r="G1113" s="141" t="str">
        <f t="shared" si="57"/>
        <v>项</v>
      </c>
    </row>
    <row r="1114" ht="36" customHeight="1" spans="1:7">
      <c r="A1114" s="422" t="s">
        <v>2024</v>
      </c>
      <c r="B1114" s="284" t="s">
        <v>2025</v>
      </c>
      <c r="C1114" s="293"/>
      <c r="D1114" s="293"/>
      <c r="E1114" s="291" t="str">
        <f t="shared" si="58"/>
        <v/>
      </c>
      <c r="F1114" s="261" t="str">
        <f t="shared" si="56"/>
        <v>否</v>
      </c>
      <c r="G1114" s="141" t="str">
        <f t="shared" si="57"/>
        <v>款</v>
      </c>
    </row>
    <row r="1115" ht="36" customHeight="1" spans="1:7">
      <c r="A1115" s="423" t="s">
        <v>2026</v>
      </c>
      <c r="B1115" s="288" t="s">
        <v>2027</v>
      </c>
      <c r="C1115" s="290">
        <v>0</v>
      </c>
      <c r="D1115" s="290">
        <v>0</v>
      </c>
      <c r="E1115" s="291" t="str">
        <f t="shared" si="58"/>
        <v/>
      </c>
      <c r="F1115" s="261" t="str">
        <f t="shared" si="56"/>
        <v>否</v>
      </c>
      <c r="G1115" s="141" t="str">
        <f t="shared" si="57"/>
        <v>项</v>
      </c>
    </row>
    <row r="1116" ht="36" customHeight="1" spans="1:7">
      <c r="A1116" s="423" t="s">
        <v>2028</v>
      </c>
      <c r="B1116" s="288" t="s">
        <v>2029</v>
      </c>
      <c r="C1116" s="290"/>
      <c r="D1116" s="290"/>
      <c r="E1116" s="291" t="str">
        <f t="shared" si="58"/>
        <v/>
      </c>
      <c r="F1116" s="261" t="str">
        <f t="shared" si="56"/>
        <v>否</v>
      </c>
      <c r="G1116" s="141" t="str">
        <f t="shared" si="57"/>
        <v>项</v>
      </c>
    </row>
    <row r="1117" ht="36" customHeight="1" spans="1:7">
      <c r="A1117" s="426" t="s">
        <v>2030</v>
      </c>
      <c r="B1117" s="427" t="s">
        <v>520</v>
      </c>
      <c r="C1117" s="428"/>
      <c r="D1117" s="428"/>
      <c r="E1117" s="291" t="str">
        <f t="shared" si="58"/>
        <v/>
      </c>
      <c r="F1117" s="261" t="str">
        <f t="shared" si="56"/>
        <v>否</v>
      </c>
      <c r="G1117" s="141" t="str">
        <f t="shared" si="57"/>
        <v>项</v>
      </c>
    </row>
    <row r="1118" ht="36" customHeight="1" spans="1:7">
      <c r="A1118" s="422" t="s">
        <v>100</v>
      </c>
      <c r="B1118" s="284" t="s">
        <v>101</v>
      </c>
      <c r="C1118" s="293"/>
      <c r="D1118" s="293"/>
      <c r="E1118" s="291" t="str">
        <f t="shared" si="58"/>
        <v/>
      </c>
      <c r="F1118" s="261" t="str">
        <f t="shared" si="56"/>
        <v>是</v>
      </c>
      <c r="G1118" s="141" t="str">
        <f t="shared" si="57"/>
        <v>类</v>
      </c>
    </row>
    <row r="1119" ht="36" customHeight="1" spans="1:7">
      <c r="A1119" s="422" t="s">
        <v>2031</v>
      </c>
      <c r="B1119" s="284" t="s">
        <v>2032</v>
      </c>
      <c r="C1119" s="293">
        <f>SUM(C1120:C1125)</f>
        <v>0</v>
      </c>
      <c r="D1119" s="293">
        <f>SUM(D1120:D1125)</f>
        <v>0</v>
      </c>
      <c r="E1119" s="291" t="str">
        <f t="shared" si="58"/>
        <v/>
      </c>
      <c r="F1119" s="261" t="str">
        <f t="shared" si="56"/>
        <v>否</v>
      </c>
      <c r="G1119" s="141" t="str">
        <f t="shared" si="57"/>
        <v>款</v>
      </c>
    </row>
    <row r="1120" ht="36" customHeight="1" spans="1:7">
      <c r="A1120" s="423" t="s">
        <v>2033</v>
      </c>
      <c r="B1120" s="288" t="s">
        <v>140</v>
      </c>
      <c r="C1120" s="290">
        <v>0</v>
      </c>
      <c r="D1120" s="290">
        <v>0</v>
      </c>
      <c r="E1120" s="291" t="str">
        <f t="shared" si="58"/>
        <v/>
      </c>
      <c r="F1120" s="261" t="str">
        <f t="shared" si="56"/>
        <v>否</v>
      </c>
      <c r="G1120" s="141" t="str">
        <f t="shared" si="57"/>
        <v>项</v>
      </c>
    </row>
    <row r="1121" ht="36" customHeight="1" spans="1:7">
      <c r="A1121" s="423" t="s">
        <v>2034</v>
      </c>
      <c r="B1121" s="288" t="s">
        <v>142</v>
      </c>
      <c r="C1121" s="290">
        <v>0</v>
      </c>
      <c r="D1121" s="290">
        <v>0</v>
      </c>
      <c r="E1121" s="291" t="str">
        <f t="shared" si="58"/>
        <v/>
      </c>
      <c r="F1121" s="261" t="str">
        <f t="shared" si="56"/>
        <v>否</v>
      </c>
      <c r="G1121" s="141" t="str">
        <f t="shared" si="57"/>
        <v>项</v>
      </c>
    </row>
    <row r="1122" ht="36" customHeight="1" spans="1:7">
      <c r="A1122" s="423" t="s">
        <v>2035</v>
      </c>
      <c r="B1122" s="288" t="s">
        <v>144</v>
      </c>
      <c r="C1122" s="290">
        <v>0</v>
      </c>
      <c r="D1122" s="290">
        <v>0</v>
      </c>
      <c r="E1122" s="291" t="str">
        <f t="shared" si="58"/>
        <v/>
      </c>
      <c r="F1122" s="261" t="str">
        <f t="shared" si="56"/>
        <v>否</v>
      </c>
      <c r="G1122" s="141" t="str">
        <f t="shared" si="57"/>
        <v>项</v>
      </c>
    </row>
    <row r="1123" ht="36" customHeight="1" spans="1:7">
      <c r="A1123" s="423" t="s">
        <v>2036</v>
      </c>
      <c r="B1123" s="288" t="s">
        <v>2037</v>
      </c>
      <c r="C1123" s="290">
        <v>0</v>
      </c>
      <c r="D1123" s="290">
        <v>0</v>
      </c>
      <c r="E1123" s="291" t="str">
        <f t="shared" si="58"/>
        <v/>
      </c>
      <c r="F1123" s="261" t="str">
        <f t="shared" si="56"/>
        <v>否</v>
      </c>
      <c r="G1123" s="141" t="str">
        <f t="shared" si="57"/>
        <v>项</v>
      </c>
    </row>
    <row r="1124" ht="36" customHeight="1" spans="1:7">
      <c r="A1124" s="423" t="s">
        <v>2038</v>
      </c>
      <c r="B1124" s="288" t="s">
        <v>158</v>
      </c>
      <c r="C1124" s="290">
        <v>0</v>
      </c>
      <c r="D1124" s="290">
        <v>0</v>
      </c>
      <c r="E1124" s="291" t="str">
        <f t="shared" si="58"/>
        <v/>
      </c>
      <c r="F1124" s="261" t="str">
        <f t="shared" si="56"/>
        <v>否</v>
      </c>
      <c r="G1124" s="141" t="str">
        <f t="shared" si="57"/>
        <v>项</v>
      </c>
    </row>
    <row r="1125" ht="36" customHeight="1" spans="1:7">
      <c r="A1125" s="423" t="s">
        <v>2039</v>
      </c>
      <c r="B1125" s="288" t="s">
        <v>2040</v>
      </c>
      <c r="C1125" s="290">
        <v>0</v>
      </c>
      <c r="D1125" s="290">
        <v>0</v>
      </c>
      <c r="E1125" s="291" t="str">
        <f t="shared" si="58"/>
        <v/>
      </c>
      <c r="F1125" s="261" t="str">
        <f t="shared" si="56"/>
        <v>否</v>
      </c>
      <c r="G1125" s="141" t="str">
        <f t="shared" si="57"/>
        <v>项</v>
      </c>
    </row>
    <row r="1126" ht="36" customHeight="1" spans="1:7">
      <c r="A1126" s="284">
        <v>21702</v>
      </c>
      <c r="B1126" s="440" t="s">
        <v>2041</v>
      </c>
      <c r="C1126" s="293"/>
      <c r="D1126" s="293"/>
      <c r="E1126" s="291" t="str">
        <f t="shared" si="58"/>
        <v/>
      </c>
      <c r="F1126" s="261" t="str">
        <f t="shared" si="56"/>
        <v>否</v>
      </c>
      <c r="G1126" s="141" t="str">
        <f t="shared" si="57"/>
        <v>款</v>
      </c>
    </row>
    <row r="1127" ht="36" customHeight="1" spans="1:7">
      <c r="A1127" s="441">
        <v>2170201</v>
      </c>
      <c r="B1127" s="434" t="s">
        <v>2042</v>
      </c>
      <c r="C1127" s="290">
        <v>0</v>
      </c>
      <c r="D1127" s="290">
        <v>0</v>
      </c>
      <c r="E1127" s="291" t="str">
        <f t="shared" si="58"/>
        <v/>
      </c>
      <c r="F1127" s="261" t="str">
        <f t="shared" si="56"/>
        <v>否</v>
      </c>
      <c r="G1127" s="141" t="str">
        <f t="shared" si="57"/>
        <v>项</v>
      </c>
    </row>
    <row r="1128" ht="36" customHeight="1" spans="1:7">
      <c r="A1128" s="441">
        <v>2170202</v>
      </c>
      <c r="B1128" s="434" t="s">
        <v>2043</v>
      </c>
      <c r="C1128" s="290">
        <v>0</v>
      </c>
      <c r="D1128" s="290">
        <v>0</v>
      </c>
      <c r="E1128" s="291" t="str">
        <f t="shared" si="58"/>
        <v/>
      </c>
      <c r="F1128" s="261" t="str">
        <f t="shared" si="56"/>
        <v>否</v>
      </c>
      <c r="G1128" s="141" t="str">
        <f t="shared" si="57"/>
        <v>项</v>
      </c>
    </row>
    <row r="1129" ht="36" customHeight="1" spans="1:7">
      <c r="A1129" s="441">
        <v>2170203</v>
      </c>
      <c r="B1129" s="434" t="s">
        <v>2044</v>
      </c>
      <c r="C1129" s="290">
        <v>0</v>
      </c>
      <c r="D1129" s="290">
        <v>0</v>
      </c>
      <c r="E1129" s="291" t="str">
        <f t="shared" si="58"/>
        <v/>
      </c>
      <c r="F1129" s="261" t="str">
        <f t="shared" si="56"/>
        <v>否</v>
      </c>
      <c r="G1129" s="141" t="str">
        <f t="shared" si="57"/>
        <v>项</v>
      </c>
    </row>
    <row r="1130" ht="36" customHeight="1" spans="1:7">
      <c r="A1130" s="441">
        <v>2170204</v>
      </c>
      <c r="B1130" s="434" t="s">
        <v>2045</v>
      </c>
      <c r="C1130" s="290">
        <v>0</v>
      </c>
      <c r="D1130" s="290">
        <v>0</v>
      </c>
      <c r="E1130" s="291" t="str">
        <f t="shared" si="58"/>
        <v/>
      </c>
      <c r="F1130" s="261" t="str">
        <f t="shared" si="56"/>
        <v>否</v>
      </c>
      <c r="G1130" s="141" t="str">
        <f t="shared" si="57"/>
        <v>项</v>
      </c>
    </row>
    <row r="1131" ht="36" customHeight="1" spans="1:7">
      <c r="A1131" s="441">
        <v>2170205</v>
      </c>
      <c r="B1131" s="434" t="s">
        <v>2046</v>
      </c>
      <c r="C1131" s="290">
        <v>0</v>
      </c>
      <c r="D1131" s="290">
        <v>0</v>
      </c>
      <c r="E1131" s="291" t="str">
        <f t="shared" si="58"/>
        <v/>
      </c>
      <c r="F1131" s="261" t="str">
        <f t="shared" si="56"/>
        <v>否</v>
      </c>
      <c r="G1131" s="141" t="str">
        <f t="shared" si="57"/>
        <v>项</v>
      </c>
    </row>
    <row r="1132" ht="36" customHeight="1" spans="1:7">
      <c r="A1132" s="441">
        <v>2170206</v>
      </c>
      <c r="B1132" s="434" t="s">
        <v>2047</v>
      </c>
      <c r="C1132" s="290">
        <v>0</v>
      </c>
      <c r="D1132" s="290">
        <v>0</v>
      </c>
      <c r="E1132" s="291" t="str">
        <f t="shared" si="58"/>
        <v/>
      </c>
      <c r="F1132" s="261" t="str">
        <f t="shared" si="56"/>
        <v>否</v>
      </c>
      <c r="G1132" s="141" t="str">
        <f t="shared" si="57"/>
        <v>项</v>
      </c>
    </row>
    <row r="1133" ht="36" customHeight="1" spans="1:7">
      <c r="A1133" s="441">
        <v>2170207</v>
      </c>
      <c r="B1133" s="434" t="s">
        <v>2048</v>
      </c>
      <c r="C1133" s="290">
        <v>0</v>
      </c>
      <c r="D1133" s="290">
        <v>0</v>
      </c>
      <c r="E1133" s="291" t="str">
        <f t="shared" si="58"/>
        <v/>
      </c>
      <c r="F1133" s="261" t="str">
        <f t="shared" si="56"/>
        <v>否</v>
      </c>
      <c r="G1133" s="141" t="str">
        <f t="shared" si="57"/>
        <v>项</v>
      </c>
    </row>
    <row r="1134" ht="36" customHeight="1" spans="1:7">
      <c r="A1134" s="441">
        <v>2170208</v>
      </c>
      <c r="B1134" s="434" t="s">
        <v>2049</v>
      </c>
      <c r="C1134" s="290">
        <v>0</v>
      </c>
      <c r="D1134" s="290">
        <v>0</v>
      </c>
      <c r="E1134" s="291" t="str">
        <f t="shared" si="58"/>
        <v/>
      </c>
      <c r="F1134" s="261" t="str">
        <f t="shared" si="56"/>
        <v>否</v>
      </c>
      <c r="G1134" s="141" t="str">
        <f t="shared" si="57"/>
        <v>项</v>
      </c>
    </row>
    <row r="1135" ht="36" customHeight="1" spans="1:7">
      <c r="A1135" s="441">
        <v>2170299</v>
      </c>
      <c r="B1135" s="434" t="s">
        <v>2050</v>
      </c>
      <c r="C1135" s="290"/>
      <c r="D1135" s="290"/>
      <c r="E1135" s="291" t="str">
        <f t="shared" si="58"/>
        <v/>
      </c>
      <c r="F1135" s="261" t="str">
        <f t="shared" si="56"/>
        <v>否</v>
      </c>
      <c r="G1135" s="141" t="str">
        <f t="shared" si="57"/>
        <v>项</v>
      </c>
    </row>
    <row r="1136" ht="36" customHeight="1" spans="1:7">
      <c r="A1136" s="422" t="s">
        <v>2051</v>
      </c>
      <c r="B1136" s="284" t="s">
        <v>2052</v>
      </c>
      <c r="C1136" s="293"/>
      <c r="D1136" s="293"/>
      <c r="E1136" s="291" t="str">
        <f t="shared" si="58"/>
        <v/>
      </c>
      <c r="F1136" s="261" t="str">
        <f t="shared" si="56"/>
        <v>否</v>
      </c>
      <c r="G1136" s="141" t="str">
        <f t="shared" si="57"/>
        <v>款</v>
      </c>
    </row>
    <row r="1137" ht="36" customHeight="1" spans="1:7">
      <c r="A1137" s="423" t="s">
        <v>2053</v>
      </c>
      <c r="B1137" s="288" t="s">
        <v>2054</v>
      </c>
      <c r="C1137" s="290">
        <v>0</v>
      </c>
      <c r="D1137" s="290">
        <v>0</v>
      </c>
      <c r="E1137" s="291" t="str">
        <f t="shared" si="58"/>
        <v/>
      </c>
      <c r="F1137" s="261" t="str">
        <f t="shared" si="56"/>
        <v>否</v>
      </c>
      <c r="G1137" s="141" t="str">
        <f t="shared" si="57"/>
        <v>项</v>
      </c>
    </row>
    <row r="1138" ht="36" customHeight="1" spans="1:7">
      <c r="A1138" s="423" t="s">
        <v>2055</v>
      </c>
      <c r="B1138" s="288" t="s">
        <v>2056</v>
      </c>
      <c r="C1138" s="290">
        <v>0</v>
      </c>
      <c r="D1138" s="290">
        <v>0</v>
      </c>
      <c r="E1138" s="291" t="str">
        <f t="shared" si="58"/>
        <v/>
      </c>
      <c r="F1138" s="261" t="str">
        <f t="shared" si="56"/>
        <v>否</v>
      </c>
      <c r="G1138" s="141" t="str">
        <f t="shared" si="57"/>
        <v>项</v>
      </c>
    </row>
    <row r="1139" ht="36" customHeight="1" spans="1:7">
      <c r="A1139" s="423" t="s">
        <v>2057</v>
      </c>
      <c r="B1139" s="288" t="s">
        <v>2058</v>
      </c>
      <c r="C1139" s="290"/>
      <c r="D1139" s="290"/>
      <c r="E1139" s="291" t="str">
        <f t="shared" si="58"/>
        <v/>
      </c>
      <c r="F1139" s="261" t="str">
        <f t="shared" si="56"/>
        <v>否</v>
      </c>
      <c r="G1139" s="141" t="str">
        <f t="shared" si="57"/>
        <v>项</v>
      </c>
    </row>
    <row r="1140" ht="36" customHeight="1" spans="1:7">
      <c r="A1140" s="423" t="s">
        <v>2059</v>
      </c>
      <c r="B1140" s="288" t="s">
        <v>2060</v>
      </c>
      <c r="C1140" s="290">
        <v>0</v>
      </c>
      <c r="D1140" s="290">
        <v>0</v>
      </c>
      <c r="E1140" s="291" t="str">
        <f t="shared" si="58"/>
        <v/>
      </c>
      <c r="F1140" s="261" t="str">
        <f t="shared" si="56"/>
        <v>否</v>
      </c>
      <c r="G1140" s="141" t="str">
        <f t="shared" si="57"/>
        <v>项</v>
      </c>
    </row>
    <row r="1141" ht="36" customHeight="1" spans="1:7">
      <c r="A1141" s="423" t="s">
        <v>2061</v>
      </c>
      <c r="B1141" s="288" t="s">
        <v>2062</v>
      </c>
      <c r="C1141" s="290"/>
      <c r="D1141" s="290"/>
      <c r="E1141" s="291" t="str">
        <f t="shared" si="58"/>
        <v/>
      </c>
      <c r="F1141" s="261" t="str">
        <f t="shared" si="56"/>
        <v>否</v>
      </c>
      <c r="G1141" s="141" t="str">
        <f t="shared" si="57"/>
        <v>项</v>
      </c>
    </row>
    <row r="1142" ht="36" customHeight="1" spans="1:7">
      <c r="A1142" s="422" t="s">
        <v>2063</v>
      </c>
      <c r="B1142" s="284" t="s">
        <v>2064</v>
      </c>
      <c r="C1142" s="293"/>
      <c r="D1142" s="293"/>
      <c r="E1142" s="291" t="str">
        <f t="shared" si="58"/>
        <v/>
      </c>
      <c r="F1142" s="261" t="str">
        <f t="shared" si="56"/>
        <v>否</v>
      </c>
      <c r="G1142" s="141" t="str">
        <f t="shared" si="57"/>
        <v>款</v>
      </c>
    </row>
    <row r="1143" ht="36" customHeight="1" spans="1:7">
      <c r="A1143" s="288">
        <v>2179902</v>
      </c>
      <c r="B1143" s="288" t="s">
        <v>2065</v>
      </c>
      <c r="C1143" s="290">
        <v>0</v>
      </c>
      <c r="D1143" s="290">
        <v>0</v>
      </c>
      <c r="E1143" s="291" t="str">
        <f t="shared" si="58"/>
        <v/>
      </c>
      <c r="F1143" s="261" t="str">
        <f t="shared" si="56"/>
        <v>否</v>
      </c>
      <c r="G1143" s="141" t="str">
        <f t="shared" si="57"/>
        <v>项</v>
      </c>
    </row>
    <row r="1144" ht="36" customHeight="1" spans="1:7">
      <c r="A1144" s="288">
        <v>2179999</v>
      </c>
      <c r="B1144" s="288" t="s">
        <v>2062</v>
      </c>
      <c r="C1144" s="290"/>
      <c r="D1144" s="290"/>
      <c r="E1144" s="291" t="str">
        <f t="shared" si="58"/>
        <v/>
      </c>
      <c r="F1144" s="261" t="str">
        <f t="shared" si="56"/>
        <v>否</v>
      </c>
      <c r="G1144" s="141" t="str">
        <f t="shared" si="57"/>
        <v>项</v>
      </c>
    </row>
    <row r="1145" ht="36" customHeight="1" spans="1:7">
      <c r="A1145" s="284" t="s">
        <v>2066</v>
      </c>
      <c r="B1145" s="427" t="s">
        <v>520</v>
      </c>
      <c r="C1145" s="293"/>
      <c r="D1145" s="293"/>
      <c r="E1145" s="291" t="str">
        <f t="shared" si="58"/>
        <v/>
      </c>
      <c r="F1145" s="261" t="str">
        <f t="shared" si="56"/>
        <v>否</v>
      </c>
      <c r="G1145" s="141" t="str">
        <f t="shared" si="57"/>
        <v>项</v>
      </c>
    </row>
    <row r="1146" ht="36" customHeight="1" spans="1:7">
      <c r="A1146" s="422" t="s">
        <v>102</v>
      </c>
      <c r="B1146" s="284" t="s">
        <v>103</v>
      </c>
      <c r="C1146" s="293"/>
      <c r="D1146" s="293"/>
      <c r="E1146" s="291" t="str">
        <f t="shared" si="58"/>
        <v/>
      </c>
      <c r="F1146" s="261" t="str">
        <f t="shared" si="56"/>
        <v>是</v>
      </c>
      <c r="G1146" s="141" t="str">
        <f t="shared" si="57"/>
        <v>类</v>
      </c>
    </row>
    <row r="1147" ht="36" customHeight="1" spans="1:7">
      <c r="A1147" s="422" t="s">
        <v>2067</v>
      </c>
      <c r="B1147" s="284" t="s">
        <v>2068</v>
      </c>
      <c r="C1147" s="293">
        <v>0</v>
      </c>
      <c r="D1147" s="293">
        <v>0</v>
      </c>
      <c r="E1147" s="291" t="str">
        <f t="shared" si="58"/>
        <v/>
      </c>
      <c r="F1147" s="261" t="str">
        <f t="shared" si="56"/>
        <v>否</v>
      </c>
      <c r="G1147" s="141" t="str">
        <f t="shared" si="57"/>
        <v>款</v>
      </c>
    </row>
    <row r="1148" ht="36" customHeight="1" spans="1:7">
      <c r="A1148" s="422" t="s">
        <v>2069</v>
      </c>
      <c r="B1148" s="284" t="s">
        <v>2070</v>
      </c>
      <c r="C1148" s="293">
        <v>0</v>
      </c>
      <c r="D1148" s="293">
        <v>0</v>
      </c>
      <c r="E1148" s="291" t="str">
        <f t="shared" si="58"/>
        <v/>
      </c>
      <c r="F1148" s="261" t="str">
        <f t="shared" si="56"/>
        <v>否</v>
      </c>
      <c r="G1148" s="141" t="str">
        <f t="shared" si="57"/>
        <v>款</v>
      </c>
    </row>
    <row r="1149" ht="36" customHeight="1" spans="1:7">
      <c r="A1149" s="422" t="s">
        <v>2071</v>
      </c>
      <c r="B1149" s="284" t="s">
        <v>2072</v>
      </c>
      <c r="C1149" s="293">
        <v>0</v>
      </c>
      <c r="D1149" s="293">
        <v>0</v>
      </c>
      <c r="E1149" s="291" t="str">
        <f t="shared" si="58"/>
        <v/>
      </c>
      <c r="F1149" s="261" t="str">
        <f t="shared" si="56"/>
        <v>否</v>
      </c>
      <c r="G1149" s="141" t="str">
        <f t="shared" si="57"/>
        <v>款</v>
      </c>
    </row>
    <row r="1150" ht="36" customHeight="1" spans="1:7">
      <c r="A1150" s="422" t="s">
        <v>2073</v>
      </c>
      <c r="B1150" s="284" t="s">
        <v>2074</v>
      </c>
      <c r="C1150" s="293">
        <v>0</v>
      </c>
      <c r="D1150" s="293">
        <v>0</v>
      </c>
      <c r="E1150" s="291" t="str">
        <f t="shared" si="58"/>
        <v/>
      </c>
      <c r="F1150" s="261" t="str">
        <f t="shared" si="56"/>
        <v>否</v>
      </c>
      <c r="G1150" s="141" t="str">
        <f t="shared" si="57"/>
        <v>款</v>
      </c>
    </row>
    <row r="1151" ht="36" customHeight="1" spans="1:7">
      <c r="A1151" s="422" t="s">
        <v>2075</v>
      </c>
      <c r="B1151" s="284" t="s">
        <v>2076</v>
      </c>
      <c r="C1151" s="293">
        <v>0</v>
      </c>
      <c r="D1151" s="293">
        <v>0</v>
      </c>
      <c r="E1151" s="291" t="str">
        <f t="shared" si="58"/>
        <v/>
      </c>
      <c r="F1151" s="261" t="str">
        <f t="shared" si="56"/>
        <v>否</v>
      </c>
      <c r="G1151" s="141" t="str">
        <f t="shared" si="57"/>
        <v>款</v>
      </c>
    </row>
    <row r="1152" ht="36" customHeight="1" spans="1:7">
      <c r="A1152" s="422" t="s">
        <v>2077</v>
      </c>
      <c r="B1152" s="284" t="s">
        <v>2078</v>
      </c>
      <c r="C1152" s="293">
        <v>0</v>
      </c>
      <c r="D1152" s="293">
        <v>0</v>
      </c>
      <c r="E1152" s="291" t="str">
        <f t="shared" si="58"/>
        <v/>
      </c>
      <c r="F1152" s="261" t="str">
        <f t="shared" si="56"/>
        <v>否</v>
      </c>
      <c r="G1152" s="141" t="str">
        <f t="shared" si="57"/>
        <v>款</v>
      </c>
    </row>
    <row r="1153" ht="36" customHeight="1" spans="1:7">
      <c r="A1153" s="422" t="s">
        <v>2079</v>
      </c>
      <c r="B1153" s="284" t="s">
        <v>2080</v>
      </c>
      <c r="C1153" s="293">
        <v>0</v>
      </c>
      <c r="D1153" s="293">
        <v>0</v>
      </c>
      <c r="E1153" s="291" t="str">
        <f t="shared" si="58"/>
        <v/>
      </c>
      <c r="F1153" s="261" t="str">
        <f t="shared" si="56"/>
        <v>否</v>
      </c>
      <c r="G1153" s="141" t="str">
        <f t="shared" si="57"/>
        <v>款</v>
      </c>
    </row>
    <row r="1154" ht="36" customHeight="1" spans="1:7">
      <c r="A1154" s="422" t="s">
        <v>2081</v>
      </c>
      <c r="B1154" s="284" t="s">
        <v>2082</v>
      </c>
      <c r="C1154" s="293">
        <v>0</v>
      </c>
      <c r="D1154" s="293">
        <v>0</v>
      </c>
      <c r="E1154" s="291" t="str">
        <f t="shared" si="58"/>
        <v/>
      </c>
      <c r="F1154" s="261" t="str">
        <f t="shared" si="56"/>
        <v>否</v>
      </c>
      <c r="G1154" s="141" t="str">
        <f t="shared" si="57"/>
        <v>款</v>
      </c>
    </row>
    <row r="1155" ht="36" customHeight="1" spans="1:7">
      <c r="A1155" s="422" t="s">
        <v>2083</v>
      </c>
      <c r="B1155" s="284" t="s">
        <v>2084</v>
      </c>
      <c r="C1155" s="293">
        <v>0</v>
      </c>
      <c r="D1155" s="293">
        <v>0</v>
      </c>
      <c r="E1155" s="291" t="str">
        <f t="shared" si="58"/>
        <v/>
      </c>
      <c r="F1155" s="261" t="str">
        <f t="shared" si="56"/>
        <v>否</v>
      </c>
      <c r="G1155" s="141" t="str">
        <f t="shared" si="57"/>
        <v>款</v>
      </c>
    </row>
    <row r="1156" ht="36" customHeight="1" spans="1:7">
      <c r="A1156" s="422" t="s">
        <v>104</v>
      </c>
      <c r="B1156" s="284" t="s">
        <v>105</v>
      </c>
      <c r="C1156" s="293">
        <v>6804</v>
      </c>
      <c r="D1156" s="293">
        <f>SUM(D1157,D1184)</f>
        <v>6060</v>
      </c>
      <c r="E1156" s="291">
        <f t="shared" si="58"/>
        <v>-0.109</v>
      </c>
      <c r="F1156" s="261" t="str">
        <f t="shared" si="56"/>
        <v>是</v>
      </c>
      <c r="G1156" s="141" t="str">
        <f t="shared" si="57"/>
        <v>类</v>
      </c>
    </row>
    <row r="1157" ht="36" customHeight="1" spans="1:7">
      <c r="A1157" s="422" t="s">
        <v>2085</v>
      </c>
      <c r="B1157" s="284" t="s">
        <v>2086</v>
      </c>
      <c r="C1157" s="293">
        <v>6655</v>
      </c>
      <c r="D1157" s="293">
        <f>SUM(D1158:D1183)</f>
        <v>5855</v>
      </c>
      <c r="E1157" s="291">
        <f t="shared" si="58"/>
        <v>-0.12</v>
      </c>
      <c r="F1157" s="261" t="str">
        <f t="shared" ref="F1157:F1220" si="59">IF(LEN(A1157)=3,"是",IF(B1157&lt;&gt;"",IF(SUM(C1157:D1157)&lt;&gt;0,"是","否"),"是"))</f>
        <v>是</v>
      </c>
      <c r="G1157" s="141" t="str">
        <f t="shared" ref="G1157:G1220" si="60">IF(LEN(A1157)=3,"类",IF(LEN(A1157)=5,"款","项"))</f>
        <v>款</v>
      </c>
    </row>
    <row r="1158" ht="36" customHeight="1" spans="1:7">
      <c r="A1158" s="423" t="s">
        <v>2087</v>
      </c>
      <c r="B1158" s="288" t="s">
        <v>140</v>
      </c>
      <c r="C1158" s="290">
        <v>3477</v>
      </c>
      <c r="D1158" s="290">
        <v>1579</v>
      </c>
      <c r="E1158" s="291">
        <f t="shared" si="58"/>
        <v>-0.546</v>
      </c>
      <c r="F1158" s="261" t="str">
        <f t="shared" si="59"/>
        <v>是</v>
      </c>
      <c r="G1158" s="141" t="str">
        <f t="shared" si="60"/>
        <v>项</v>
      </c>
    </row>
    <row r="1159" ht="36" customHeight="1" spans="1:7">
      <c r="A1159" s="423" t="s">
        <v>2088</v>
      </c>
      <c r="B1159" s="288" t="s">
        <v>142</v>
      </c>
      <c r="C1159" s="290">
        <v>0</v>
      </c>
      <c r="D1159" s="290">
        <v>0</v>
      </c>
      <c r="E1159" s="291" t="str">
        <f t="shared" si="58"/>
        <v/>
      </c>
      <c r="F1159" s="261" t="str">
        <f t="shared" si="59"/>
        <v>否</v>
      </c>
      <c r="G1159" s="141" t="str">
        <f t="shared" si="60"/>
        <v>项</v>
      </c>
    </row>
    <row r="1160" ht="36" customHeight="1" spans="1:7">
      <c r="A1160" s="423" t="s">
        <v>2089</v>
      </c>
      <c r="B1160" s="288" t="s">
        <v>144</v>
      </c>
      <c r="C1160" s="290"/>
      <c r="D1160" s="290"/>
      <c r="E1160" s="291" t="str">
        <f t="shared" si="58"/>
        <v/>
      </c>
      <c r="F1160" s="261" t="str">
        <f t="shared" si="59"/>
        <v>否</v>
      </c>
      <c r="G1160" s="141" t="str">
        <f t="shared" si="60"/>
        <v>项</v>
      </c>
    </row>
    <row r="1161" ht="36" customHeight="1" spans="1:7">
      <c r="A1161" s="423" t="s">
        <v>2090</v>
      </c>
      <c r="B1161" s="288" t="s">
        <v>2091</v>
      </c>
      <c r="C1161" s="290"/>
      <c r="D1161" s="290">
        <v>535</v>
      </c>
      <c r="E1161" s="291" t="str">
        <f t="shared" si="58"/>
        <v/>
      </c>
      <c r="F1161" s="261" t="str">
        <f t="shared" si="59"/>
        <v>是</v>
      </c>
      <c r="G1161" s="141" t="str">
        <f t="shared" si="60"/>
        <v>项</v>
      </c>
    </row>
    <row r="1162" ht="36" customHeight="1" spans="1:7">
      <c r="A1162" s="423" t="s">
        <v>2092</v>
      </c>
      <c r="B1162" s="288" t="s">
        <v>2093</v>
      </c>
      <c r="C1162" s="290">
        <v>264</v>
      </c>
      <c r="D1162" s="290">
        <v>181</v>
      </c>
      <c r="E1162" s="291">
        <f t="shared" si="58"/>
        <v>-0.314</v>
      </c>
      <c r="F1162" s="261" t="str">
        <f t="shared" si="59"/>
        <v>是</v>
      </c>
      <c r="G1162" s="141" t="str">
        <f t="shared" si="60"/>
        <v>项</v>
      </c>
    </row>
    <row r="1163" ht="36" customHeight="1" spans="1:7">
      <c r="A1163" s="423" t="s">
        <v>2094</v>
      </c>
      <c r="B1163" s="288" t="s">
        <v>2095</v>
      </c>
      <c r="C1163" s="290"/>
      <c r="D1163" s="290"/>
      <c r="E1163" s="291" t="str">
        <f t="shared" si="58"/>
        <v/>
      </c>
      <c r="F1163" s="261" t="str">
        <f t="shared" si="59"/>
        <v>否</v>
      </c>
      <c r="G1163" s="141" t="str">
        <f t="shared" si="60"/>
        <v>项</v>
      </c>
    </row>
    <row r="1164" ht="36" customHeight="1" spans="1:7">
      <c r="A1164" s="423" t="s">
        <v>2096</v>
      </c>
      <c r="B1164" s="288" t="s">
        <v>2097</v>
      </c>
      <c r="C1164" s="290"/>
      <c r="D1164" s="290"/>
      <c r="E1164" s="291" t="str">
        <f t="shared" si="58"/>
        <v/>
      </c>
      <c r="F1164" s="261" t="str">
        <f t="shared" si="59"/>
        <v>否</v>
      </c>
      <c r="G1164" s="141" t="str">
        <f t="shared" si="60"/>
        <v>项</v>
      </c>
    </row>
    <row r="1165" ht="36" customHeight="1" spans="1:7">
      <c r="A1165" s="423" t="s">
        <v>2098</v>
      </c>
      <c r="B1165" s="288" t="s">
        <v>2099</v>
      </c>
      <c r="C1165" s="290"/>
      <c r="D1165" s="290"/>
      <c r="E1165" s="291" t="str">
        <f t="shared" si="58"/>
        <v/>
      </c>
      <c r="F1165" s="261" t="str">
        <f t="shared" si="59"/>
        <v>否</v>
      </c>
      <c r="G1165" s="141" t="str">
        <f t="shared" si="60"/>
        <v>项</v>
      </c>
    </row>
    <row r="1166" ht="36" customHeight="1" spans="1:7">
      <c r="A1166" s="423" t="s">
        <v>2100</v>
      </c>
      <c r="B1166" s="288" t="s">
        <v>2101</v>
      </c>
      <c r="C1166" s="290">
        <v>0</v>
      </c>
      <c r="D1166" s="290">
        <v>0</v>
      </c>
      <c r="E1166" s="291" t="str">
        <f t="shared" ref="E1166:E1229" si="61">IF(C1166&gt;0,D1166/C1166-1,IF(C1166&lt;0,-(D1166/C1166-1),""))</f>
        <v/>
      </c>
      <c r="F1166" s="261" t="str">
        <f t="shared" si="59"/>
        <v>否</v>
      </c>
      <c r="G1166" s="141" t="str">
        <f t="shared" si="60"/>
        <v>项</v>
      </c>
    </row>
    <row r="1167" ht="36" customHeight="1" spans="1:7">
      <c r="A1167" s="423" t="s">
        <v>2102</v>
      </c>
      <c r="B1167" s="288" t="s">
        <v>2103</v>
      </c>
      <c r="C1167" s="290"/>
      <c r="D1167" s="290"/>
      <c r="E1167" s="291" t="str">
        <f t="shared" si="61"/>
        <v/>
      </c>
      <c r="F1167" s="261" t="str">
        <f t="shared" si="59"/>
        <v>否</v>
      </c>
      <c r="G1167" s="141" t="str">
        <f t="shared" si="60"/>
        <v>项</v>
      </c>
    </row>
    <row r="1168" ht="36" customHeight="1" spans="1:7">
      <c r="A1168" s="423" t="s">
        <v>2104</v>
      </c>
      <c r="B1168" s="288" t="s">
        <v>2105</v>
      </c>
      <c r="C1168" s="290"/>
      <c r="D1168" s="290">
        <v>331</v>
      </c>
      <c r="E1168" s="291" t="str">
        <f t="shared" si="61"/>
        <v/>
      </c>
      <c r="F1168" s="261" t="str">
        <f t="shared" si="59"/>
        <v>是</v>
      </c>
      <c r="G1168" s="141" t="str">
        <f t="shared" si="60"/>
        <v>项</v>
      </c>
    </row>
    <row r="1169" ht="36" customHeight="1" spans="1:7">
      <c r="A1169" s="423" t="s">
        <v>2106</v>
      </c>
      <c r="B1169" s="288" t="s">
        <v>2107</v>
      </c>
      <c r="C1169" s="290">
        <v>0</v>
      </c>
      <c r="D1169" s="290">
        <v>0</v>
      </c>
      <c r="E1169" s="291" t="str">
        <f t="shared" si="61"/>
        <v/>
      </c>
      <c r="F1169" s="261" t="str">
        <f t="shared" si="59"/>
        <v>否</v>
      </c>
      <c r="G1169" s="141" t="str">
        <f t="shared" si="60"/>
        <v>项</v>
      </c>
    </row>
    <row r="1170" ht="36" customHeight="1" spans="1:7">
      <c r="A1170" s="423" t="s">
        <v>2108</v>
      </c>
      <c r="B1170" s="288" t="s">
        <v>2109</v>
      </c>
      <c r="C1170" s="290">
        <v>0</v>
      </c>
      <c r="D1170" s="290">
        <v>0</v>
      </c>
      <c r="E1170" s="291" t="str">
        <f t="shared" si="61"/>
        <v/>
      </c>
      <c r="F1170" s="261" t="str">
        <f t="shared" si="59"/>
        <v>否</v>
      </c>
      <c r="G1170" s="141" t="str">
        <f t="shared" si="60"/>
        <v>项</v>
      </c>
    </row>
    <row r="1171" ht="36" customHeight="1" spans="1:7">
      <c r="A1171" s="423" t="s">
        <v>2110</v>
      </c>
      <c r="B1171" s="288" t="s">
        <v>2111</v>
      </c>
      <c r="C1171" s="290"/>
      <c r="D1171" s="290"/>
      <c r="E1171" s="291" t="str">
        <f t="shared" si="61"/>
        <v/>
      </c>
      <c r="F1171" s="261" t="str">
        <f t="shared" si="59"/>
        <v>否</v>
      </c>
      <c r="G1171" s="141" t="str">
        <f t="shared" si="60"/>
        <v>项</v>
      </c>
    </row>
    <row r="1172" ht="36" customHeight="1" spans="1:7">
      <c r="A1172" s="423" t="s">
        <v>2112</v>
      </c>
      <c r="B1172" s="288" t="s">
        <v>2113</v>
      </c>
      <c r="C1172" s="290"/>
      <c r="D1172" s="290"/>
      <c r="E1172" s="291" t="str">
        <f t="shared" si="61"/>
        <v/>
      </c>
      <c r="F1172" s="261" t="str">
        <f t="shared" si="59"/>
        <v>否</v>
      </c>
      <c r="G1172" s="141" t="str">
        <f t="shared" si="60"/>
        <v>项</v>
      </c>
    </row>
    <row r="1173" ht="36" customHeight="1" spans="1:7">
      <c r="A1173" s="423" t="s">
        <v>2114</v>
      </c>
      <c r="B1173" s="288" t="s">
        <v>2115</v>
      </c>
      <c r="C1173" s="290">
        <v>0</v>
      </c>
      <c r="D1173" s="290">
        <v>0</v>
      </c>
      <c r="E1173" s="291" t="str">
        <f t="shared" si="61"/>
        <v/>
      </c>
      <c r="F1173" s="261" t="str">
        <f t="shared" si="59"/>
        <v>否</v>
      </c>
      <c r="G1173" s="141" t="str">
        <f t="shared" si="60"/>
        <v>项</v>
      </c>
    </row>
    <row r="1174" ht="36" customHeight="1" spans="1:7">
      <c r="A1174" s="423" t="s">
        <v>2116</v>
      </c>
      <c r="B1174" s="288" t="s">
        <v>2117</v>
      </c>
      <c r="C1174" s="290">
        <v>0</v>
      </c>
      <c r="D1174" s="290">
        <v>0</v>
      </c>
      <c r="E1174" s="291" t="str">
        <f t="shared" si="61"/>
        <v/>
      </c>
      <c r="F1174" s="261" t="str">
        <f t="shared" si="59"/>
        <v>否</v>
      </c>
      <c r="G1174" s="141" t="str">
        <f t="shared" si="60"/>
        <v>项</v>
      </c>
    </row>
    <row r="1175" ht="36" customHeight="1" spans="1:7">
      <c r="A1175" s="423" t="s">
        <v>2118</v>
      </c>
      <c r="B1175" s="288" t="s">
        <v>2119</v>
      </c>
      <c r="C1175" s="290">
        <v>0</v>
      </c>
      <c r="D1175" s="290">
        <v>0</v>
      </c>
      <c r="E1175" s="291" t="str">
        <f t="shared" si="61"/>
        <v/>
      </c>
      <c r="F1175" s="261" t="str">
        <f t="shared" si="59"/>
        <v>否</v>
      </c>
      <c r="G1175" s="141" t="str">
        <f t="shared" si="60"/>
        <v>项</v>
      </c>
    </row>
    <row r="1176" ht="36" customHeight="1" spans="1:7">
      <c r="A1176" s="423" t="s">
        <v>2120</v>
      </c>
      <c r="B1176" s="288" t="s">
        <v>2121</v>
      </c>
      <c r="C1176" s="290">
        <v>0</v>
      </c>
      <c r="D1176" s="290">
        <v>0</v>
      </c>
      <c r="E1176" s="291" t="str">
        <f t="shared" si="61"/>
        <v/>
      </c>
      <c r="F1176" s="261" t="str">
        <f t="shared" si="59"/>
        <v>否</v>
      </c>
      <c r="G1176" s="141" t="str">
        <f t="shared" si="60"/>
        <v>项</v>
      </c>
    </row>
    <row r="1177" ht="36" customHeight="1" spans="1:7">
      <c r="A1177" s="423" t="s">
        <v>2122</v>
      </c>
      <c r="B1177" s="288" t="s">
        <v>2123</v>
      </c>
      <c r="C1177" s="290">
        <v>0</v>
      </c>
      <c r="D1177" s="290">
        <v>0</v>
      </c>
      <c r="E1177" s="291" t="str">
        <f t="shared" si="61"/>
        <v/>
      </c>
      <c r="F1177" s="261" t="str">
        <f t="shared" si="59"/>
        <v>否</v>
      </c>
      <c r="G1177" s="141" t="str">
        <f t="shared" si="60"/>
        <v>项</v>
      </c>
    </row>
    <row r="1178" ht="36" customHeight="1" spans="1:7">
      <c r="A1178" s="423" t="s">
        <v>2124</v>
      </c>
      <c r="B1178" s="288" t="s">
        <v>2125</v>
      </c>
      <c r="C1178" s="290">
        <v>0</v>
      </c>
      <c r="D1178" s="290">
        <v>0</v>
      </c>
      <c r="E1178" s="291" t="str">
        <f t="shared" si="61"/>
        <v/>
      </c>
      <c r="F1178" s="261" t="str">
        <f t="shared" si="59"/>
        <v>否</v>
      </c>
      <c r="G1178" s="141" t="str">
        <f t="shared" si="60"/>
        <v>项</v>
      </c>
    </row>
    <row r="1179" ht="36" customHeight="1" spans="1:7">
      <c r="A1179" s="423" t="s">
        <v>2126</v>
      </c>
      <c r="B1179" s="288" t="s">
        <v>2127</v>
      </c>
      <c r="C1179" s="290">
        <v>0</v>
      </c>
      <c r="D1179" s="290">
        <v>0</v>
      </c>
      <c r="E1179" s="291" t="str">
        <f t="shared" si="61"/>
        <v/>
      </c>
      <c r="F1179" s="261" t="str">
        <f t="shared" si="59"/>
        <v>否</v>
      </c>
      <c r="G1179" s="141" t="str">
        <f t="shared" si="60"/>
        <v>项</v>
      </c>
    </row>
    <row r="1180" ht="36" customHeight="1" spans="1:7">
      <c r="A1180" s="423" t="s">
        <v>2128</v>
      </c>
      <c r="B1180" s="288" t="s">
        <v>2129</v>
      </c>
      <c r="C1180" s="290">
        <v>0</v>
      </c>
      <c r="D1180" s="290">
        <v>0</v>
      </c>
      <c r="E1180" s="291" t="str">
        <f t="shared" si="61"/>
        <v/>
      </c>
      <c r="F1180" s="261" t="str">
        <f t="shared" si="59"/>
        <v>否</v>
      </c>
      <c r="G1180" s="141" t="str">
        <f t="shared" si="60"/>
        <v>项</v>
      </c>
    </row>
    <row r="1181" ht="36" customHeight="1" spans="1:7">
      <c r="A1181" s="423" t="s">
        <v>2130</v>
      </c>
      <c r="B1181" s="288" t="s">
        <v>2131</v>
      </c>
      <c r="C1181" s="290"/>
      <c r="D1181" s="290"/>
      <c r="E1181" s="291" t="str">
        <f t="shared" si="61"/>
        <v/>
      </c>
      <c r="F1181" s="261" t="str">
        <f t="shared" si="59"/>
        <v>否</v>
      </c>
      <c r="G1181" s="141" t="str">
        <f t="shared" si="60"/>
        <v>项</v>
      </c>
    </row>
    <row r="1182" ht="36" customHeight="1" spans="1:7">
      <c r="A1182" s="423" t="s">
        <v>2132</v>
      </c>
      <c r="B1182" s="288" t="s">
        <v>158</v>
      </c>
      <c r="C1182" s="290">
        <v>2372</v>
      </c>
      <c r="D1182" s="290">
        <v>2229</v>
      </c>
      <c r="E1182" s="291">
        <f t="shared" si="61"/>
        <v>-0.06</v>
      </c>
      <c r="F1182" s="261" t="str">
        <f t="shared" si="59"/>
        <v>是</v>
      </c>
      <c r="G1182" s="141" t="str">
        <f t="shared" si="60"/>
        <v>项</v>
      </c>
    </row>
    <row r="1183" ht="36" customHeight="1" spans="1:7">
      <c r="A1183" s="423" t="s">
        <v>2133</v>
      </c>
      <c r="B1183" s="288" t="s">
        <v>2134</v>
      </c>
      <c r="C1183" s="290">
        <v>542</v>
      </c>
      <c r="D1183" s="290">
        <v>1000</v>
      </c>
      <c r="E1183" s="291">
        <f t="shared" si="61"/>
        <v>0.845</v>
      </c>
      <c r="F1183" s="261" t="str">
        <f t="shared" si="59"/>
        <v>是</v>
      </c>
      <c r="G1183" s="141" t="str">
        <f t="shared" si="60"/>
        <v>项</v>
      </c>
    </row>
    <row r="1184" ht="36" customHeight="1" spans="1:7">
      <c r="A1184" s="422" t="s">
        <v>2135</v>
      </c>
      <c r="B1184" s="284" t="s">
        <v>2136</v>
      </c>
      <c r="C1184" s="293">
        <v>149</v>
      </c>
      <c r="D1184" s="293">
        <f>SUM(D1185:D1198)</f>
        <v>205</v>
      </c>
      <c r="E1184" s="291">
        <f t="shared" si="61"/>
        <v>0.376</v>
      </c>
      <c r="F1184" s="261" t="str">
        <f t="shared" si="59"/>
        <v>是</v>
      </c>
      <c r="G1184" s="141" t="str">
        <f t="shared" si="60"/>
        <v>款</v>
      </c>
    </row>
    <row r="1185" ht="36" customHeight="1" spans="1:7">
      <c r="A1185" s="423" t="s">
        <v>2137</v>
      </c>
      <c r="B1185" s="288" t="s">
        <v>140</v>
      </c>
      <c r="C1185" s="290">
        <v>82</v>
      </c>
      <c r="D1185" s="290">
        <v>0</v>
      </c>
      <c r="E1185" s="291">
        <f t="shared" si="61"/>
        <v>-1</v>
      </c>
      <c r="F1185" s="261" t="str">
        <f t="shared" si="59"/>
        <v>是</v>
      </c>
      <c r="G1185" s="141" t="str">
        <f t="shared" si="60"/>
        <v>项</v>
      </c>
    </row>
    <row r="1186" ht="36" customHeight="1" spans="1:7">
      <c r="A1186" s="423" t="s">
        <v>2138</v>
      </c>
      <c r="B1186" s="288" t="s">
        <v>142</v>
      </c>
      <c r="C1186" s="290">
        <v>0</v>
      </c>
      <c r="D1186" s="290">
        <v>0</v>
      </c>
      <c r="E1186" s="291" t="str">
        <f t="shared" si="61"/>
        <v/>
      </c>
      <c r="F1186" s="261" t="str">
        <f t="shared" si="59"/>
        <v>否</v>
      </c>
      <c r="G1186" s="141" t="str">
        <f t="shared" si="60"/>
        <v>项</v>
      </c>
    </row>
    <row r="1187" ht="36" customHeight="1" spans="1:7">
      <c r="A1187" s="423" t="s">
        <v>2139</v>
      </c>
      <c r="B1187" s="288" t="s">
        <v>144</v>
      </c>
      <c r="C1187" s="290">
        <v>0</v>
      </c>
      <c r="D1187" s="290">
        <v>0</v>
      </c>
      <c r="E1187" s="291" t="str">
        <f t="shared" si="61"/>
        <v/>
      </c>
      <c r="F1187" s="261" t="str">
        <f t="shared" si="59"/>
        <v>否</v>
      </c>
      <c r="G1187" s="141" t="str">
        <f t="shared" si="60"/>
        <v>项</v>
      </c>
    </row>
    <row r="1188" ht="36" customHeight="1" spans="1:7">
      <c r="A1188" s="423" t="s">
        <v>2140</v>
      </c>
      <c r="B1188" s="288" t="s">
        <v>2141</v>
      </c>
      <c r="C1188" s="290">
        <v>22</v>
      </c>
      <c r="D1188" s="290">
        <v>90</v>
      </c>
      <c r="E1188" s="291">
        <f t="shared" si="61"/>
        <v>3.091</v>
      </c>
      <c r="F1188" s="261" t="str">
        <f t="shared" si="59"/>
        <v>是</v>
      </c>
      <c r="G1188" s="141" t="str">
        <f t="shared" si="60"/>
        <v>项</v>
      </c>
    </row>
    <row r="1189" ht="36" customHeight="1" spans="1:7">
      <c r="A1189" s="423" t="s">
        <v>2142</v>
      </c>
      <c r="B1189" s="288" t="s">
        <v>2143</v>
      </c>
      <c r="C1189" s="290"/>
      <c r="D1189" s="290"/>
      <c r="E1189" s="291" t="str">
        <f t="shared" si="61"/>
        <v/>
      </c>
      <c r="F1189" s="261" t="str">
        <f t="shared" si="59"/>
        <v>否</v>
      </c>
      <c r="G1189" s="141" t="str">
        <f t="shared" si="60"/>
        <v>项</v>
      </c>
    </row>
    <row r="1190" ht="36" customHeight="1" spans="1:7">
      <c r="A1190" s="423" t="s">
        <v>2144</v>
      </c>
      <c r="B1190" s="288" t="s">
        <v>2145</v>
      </c>
      <c r="C1190" s="290"/>
      <c r="D1190" s="290"/>
      <c r="E1190" s="291" t="str">
        <f t="shared" si="61"/>
        <v/>
      </c>
      <c r="F1190" s="261" t="str">
        <f t="shared" si="59"/>
        <v>否</v>
      </c>
      <c r="G1190" s="141" t="str">
        <f t="shared" si="60"/>
        <v>项</v>
      </c>
    </row>
    <row r="1191" ht="36" customHeight="1" spans="1:7">
      <c r="A1191" s="423" t="s">
        <v>2146</v>
      </c>
      <c r="B1191" s="288" t="s">
        <v>2147</v>
      </c>
      <c r="C1191" s="290"/>
      <c r="D1191" s="290"/>
      <c r="E1191" s="291" t="str">
        <f t="shared" si="61"/>
        <v/>
      </c>
      <c r="F1191" s="261" t="str">
        <f t="shared" si="59"/>
        <v>否</v>
      </c>
      <c r="G1191" s="141" t="str">
        <f t="shared" si="60"/>
        <v>项</v>
      </c>
    </row>
    <row r="1192" ht="36" customHeight="1" spans="1:7">
      <c r="A1192" s="423" t="s">
        <v>2148</v>
      </c>
      <c r="B1192" s="288" t="s">
        <v>2149</v>
      </c>
      <c r="C1192" s="290">
        <v>45</v>
      </c>
      <c r="D1192" s="290">
        <v>47</v>
      </c>
      <c r="E1192" s="291">
        <f t="shared" si="61"/>
        <v>0.044</v>
      </c>
      <c r="F1192" s="261" t="str">
        <f t="shared" si="59"/>
        <v>是</v>
      </c>
      <c r="G1192" s="141" t="str">
        <f t="shared" si="60"/>
        <v>项</v>
      </c>
    </row>
    <row r="1193" ht="36" customHeight="1" spans="1:7">
      <c r="A1193" s="423" t="s">
        <v>2150</v>
      </c>
      <c r="B1193" s="288" t="s">
        <v>2151</v>
      </c>
      <c r="C1193" s="290">
        <v>0</v>
      </c>
      <c r="D1193" s="290">
        <v>0</v>
      </c>
      <c r="E1193" s="291" t="str">
        <f t="shared" si="61"/>
        <v/>
      </c>
      <c r="F1193" s="261" t="str">
        <f t="shared" si="59"/>
        <v>否</v>
      </c>
      <c r="G1193" s="141" t="str">
        <f t="shared" si="60"/>
        <v>项</v>
      </c>
    </row>
    <row r="1194" ht="36" customHeight="1" spans="1:7">
      <c r="A1194" s="423" t="s">
        <v>2152</v>
      </c>
      <c r="B1194" s="288" t="s">
        <v>2153</v>
      </c>
      <c r="C1194" s="290">
        <v>0</v>
      </c>
      <c r="D1194" s="290">
        <v>0</v>
      </c>
      <c r="E1194" s="291" t="str">
        <f t="shared" si="61"/>
        <v/>
      </c>
      <c r="F1194" s="261" t="str">
        <f t="shared" si="59"/>
        <v>否</v>
      </c>
      <c r="G1194" s="141" t="str">
        <f t="shared" si="60"/>
        <v>项</v>
      </c>
    </row>
    <row r="1195" ht="36" customHeight="1" spans="1:7">
      <c r="A1195" s="423" t="s">
        <v>2154</v>
      </c>
      <c r="B1195" s="288" t="s">
        <v>2155</v>
      </c>
      <c r="C1195" s="290">
        <v>0</v>
      </c>
      <c r="D1195" s="290">
        <v>0</v>
      </c>
      <c r="E1195" s="291" t="str">
        <f t="shared" si="61"/>
        <v/>
      </c>
      <c r="F1195" s="261" t="str">
        <f t="shared" si="59"/>
        <v>否</v>
      </c>
      <c r="G1195" s="141" t="str">
        <f t="shared" si="60"/>
        <v>项</v>
      </c>
    </row>
    <row r="1196" ht="36" customHeight="1" spans="1:7">
      <c r="A1196" s="423" t="s">
        <v>2156</v>
      </c>
      <c r="B1196" s="288" t="s">
        <v>2157</v>
      </c>
      <c r="C1196" s="290">
        <v>0</v>
      </c>
      <c r="D1196" s="290">
        <v>0</v>
      </c>
      <c r="E1196" s="291" t="str">
        <f t="shared" si="61"/>
        <v/>
      </c>
      <c r="F1196" s="261" t="str">
        <f t="shared" si="59"/>
        <v>否</v>
      </c>
      <c r="G1196" s="141" t="str">
        <f t="shared" si="60"/>
        <v>项</v>
      </c>
    </row>
    <row r="1197" ht="36" customHeight="1" spans="1:7">
      <c r="A1197" s="423" t="s">
        <v>2158</v>
      </c>
      <c r="B1197" s="288" t="s">
        <v>2159</v>
      </c>
      <c r="C1197" s="290">
        <v>0</v>
      </c>
      <c r="D1197" s="290">
        <v>0</v>
      </c>
      <c r="E1197" s="291" t="str">
        <f t="shared" si="61"/>
        <v/>
      </c>
      <c r="F1197" s="261" t="str">
        <f t="shared" si="59"/>
        <v>否</v>
      </c>
      <c r="G1197" s="141" t="str">
        <f t="shared" si="60"/>
        <v>项</v>
      </c>
    </row>
    <row r="1198" ht="36" customHeight="1" spans="1:7">
      <c r="A1198" s="423" t="s">
        <v>2160</v>
      </c>
      <c r="B1198" s="288" t="s">
        <v>2161</v>
      </c>
      <c r="C1198" s="290">
        <v>0</v>
      </c>
      <c r="D1198" s="290">
        <v>68</v>
      </c>
      <c r="E1198" s="291" t="str">
        <f t="shared" si="61"/>
        <v/>
      </c>
      <c r="F1198" s="261" t="str">
        <f t="shared" si="59"/>
        <v>是</v>
      </c>
      <c r="G1198" s="141" t="str">
        <f t="shared" si="60"/>
        <v>项</v>
      </c>
    </row>
    <row r="1199" ht="36" customHeight="1" spans="1:7">
      <c r="A1199" s="422" t="s">
        <v>2162</v>
      </c>
      <c r="B1199" s="284" t="s">
        <v>2163</v>
      </c>
      <c r="C1199" s="293"/>
      <c r="D1199" s="293"/>
      <c r="E1199" s="291" t="str">
        <f t="shared" si="61"/>
        <v/>
      </c>
      <c r="F1199" s="261" t="str">
        <f t="shared" si="59"/>
        <v>否</v>
      </c>
      <c r="G1199" s="141" t="str">
        <f t="shared" si="60"/>
        <v>款</v>
      </c>
    </row>
    <row r="1200" ht="36" customHeight="1" spans="1:7">
      <c r="A1200" s="288">
        <v>2209999</v>
      </c>
      <c r="B1200" s="288" t="s">
        <v>2164</v>
      </c>
      <c r="C1200" s="290"/>
      <c r="D1200" s="290"/>
      <c r="E1200" s="291" t="str">
        <f t="shared" si="61"/>
        <v/>
      </c>
      <c r="F1200" s="261" t="str">
        <f t="shared" si="59"/>
        <v>否</v>
      </c>
      <c r="G1200" s="141" t="str">
        <f t="shared" si="60"/>
        <v>项</v>
      </c>
    </row>
    <row r="1201" ht="36" customHeight="1" spans="1:7">
      <c r="A1201" s="284" t="s">
        <v>2165</v>
      </c>
      <c r="B1201" s="427" t="s">
        <v>520</v>
      </c>
      <c r="C1201" s="428"/>
      <c r="D1201" s="428"/>
      <c r="E1201" s="291" t="str">
        <f t="shared" si="61"/>
        <v/>
      </c>
      <c r="F1201" s="261" t="str">
        <f t="shared" si="59"/>
        <v>否</v>
      </c>
      <c r="G1201" s="141" t="str">
        <f t="shared" si="60"/>
        <v>项</v>
      </c>
    </row>
    <row r="1202" ht="36" customHeight="1" spans="1:7">
      <c r="A1202" s="422" t="s">
        <v>106</v>
      </c>
      <c r="B1202" s="284" t="s">
        <v>107</v>
      </c>
      <c r="C1202" s="293">
        <v>20791</v>
      </c>
      <c r="D1202" s="293">
        <f>SUM(D1203,D1214,D1218)</f>
        <v>20227</v>
      </c>
      <c r="E1202" s="291">
        <f t="shared" si="61"/>
        <v>-0.027</v>
      </c>
      <c r="F1202" s="261" t="str">
        <f t="shared" si="59"/>
        <v>是</v>
      </c>
      <c r="G1202" s="141" t="str">
        <f t="shared" si="60"/>
        <v>类</v>
      </c>
    </row>
    <row r="1203" ht="36" customHeight="1" spans="1:7">
      <c r="A1203" s="422" t="s">
        <v>2166</v>
      </c>
      <c r="B1203" s="284" t="s">
        <v>2167</v>
      </c>
      <c r="C1203" s="293">
        <v>6180</v>
      </c>
      <c r="D1203" s="293">
        <f>SUM(D1204:D1213)</f>
        <v>5300</v>
      </c>
      <c r="E1203" s="291">
        <f t="shared" si="61"/>
        <v>-0.142</v>
      </c>
      <c r="F1203" s="261" t="str">
        <f t="shared" si="59"/>
        <v>是</v>
      </c>
      <c r="G1203" s="141" t="str">
        <f t="shared" si="60"/>
        <v>款</v>
      </c>
    </row>
    <row r="1204" ht="36" customHeight="1" spans="1:7">
      <c r="A1204" s="423" t="s">
        <v>2168</v>
      </c>
      <c r="B1204" s="288" t="s">
        <v>2169</v>
      </c>
      <c r="C1204" s="290">
        <v>0</v>
      </c>
      <c r="D1204" s="290">
        <v>0</v>
      </c>
      <c r="E1204" s="291" t="str">
        <f t="shared" si="61"/>
        <v/>
      </c>
      <c r="F1204" s="261" t="str">
        <f t="shared" si="59"/>
        <v>否</v>
      </c>
      <c r="G1204" s="141" t="str">
        <f t="shared" si="60"/>
        <v>项</v>
      </c>
    </row>
    <row r="1205" ht="36" customHeight="1" spans="1:7">
      <c r="A1205" s="423" t="s">
        <v>2170</v>
      </c>
      <c r="B1205" s="288" t="s">
        <v>2171</v>
      </c>
      <c r="C1205" s="290">
        <v>0</v>
      </c>
      <c r="D1205" s="290">
        <v>0</v>
      </c>
      <c r="E1205" s="291" t="str">
        <f t="shared" si="61"/>
        <v/>
      </c>
      <c r="F1205" s="261" t="str">
        <f t="shared" si="59"/>
        <v>否</v>
      </c>
      <c r="G1205" s="141" t="str">
        <f t="shared" si="60"/>
        <v>项</v>
      </c>
    </row>
    <row r="1206" ht="36" customHeight="1" spans="1:7">
      <c r="A1206" s="423" t="s">
        <v>2172</v>
      </c>
      <c r="B1206" s="288" t="s">
        <v>2173</v>
      </c>
      <c r="C1206" s="290">
        <v>0</v>
      </c>
      <c r="D1206" s="290">
        <v>224</v>
      </c>
      <c r="E1206" s="291" t="str">
        <f t="shared" si="61"/>
        <v/>
      </c>
      <c r="F1206" s="261" t="str">
        <f t="shared" si="59"/>
        <v>是</v>
      </c>
      <c r="G1206" s="141" t="str">
        <f t="shared" si="60"/>
        <v>项</v>
      </c>
    </row>
    <row r="1207" ht="36" customHeight="1" spans="1:7">
      <c r="A1207" s="423" t="s">
        <v>2174</v>
      </c>
      <c r="B1207" s="288" t="s">
        <v>2175</v>
      </c>
      <c r="C1207" s="290">
        <v>0</v>
      </c>
      <c r="D1207" s="290">
        <v>0</v>
      </c>
      <c r="E1207" s="291" t="str">
        <f t="shared" si="61"/>
        <v/>
      </c>
      <c r="F1207" s="261" t="str">
        <f t="shared" si="59"/>
        <v>否</v>
      </c>
      <c r="G1207" s="141" t="str">
        <f t="shared" si="60"/>
        <v>项</v>
      </c>
    </row>
    <row r="1208" ht="36" customHeight="1" spans="1:7">
      <c r="A1208" s="423" t="s">
        <v>2176</v>
      </c>
      <c r="B1208" s="288" t="s">
        <v>2177</v>
      </c>
      <c r="C1208" s="290"/>
      <c r="D1208" s="290">
        <v>56</v>
      </c>
      <c r="E1208" s="291" t="str">
        <f t="shared" si="61"/>
        <v/>
      </c>
      <c r="F1208" s="261" t="str">
        <f t="shared" si="59"/>
        <v>是</v>
      </c>
      <c r="G1208" s="141" t="str">
        <f t="shared" si="60"/>
        <v>项</v>
      </c>
    </row>
    <row r="1209" ht="36" customHeight="1" spans="1:7">
      <c r="A1209" s="423" t="s">
        <v>2178</v>
      </c>
      <c r="B1209" s="288" t="s">
        <v>2179</v>
      </c>
      <c r="C1209" s="290">
        <v>0</v>
      </c>
      <c r="D1209" s="290">
        <v>0</v>
      </c>
      <c r="E1209" s="291" t="str">
        <f t="shared" si="61"/>
        <v/>
      </c>
      <c r="F1209" s="261" t="str">
        <f t="shared" si="59"/>
        <v>否</v>
      </c>
      <c r="G1209" s="141" t="str">
        <f t="shared" si="60"/>
        <v>项</v>
      </c>
    </row>
    <row r="1210" ht="36" customHeight="1" spans="1:7">
      <c r="A1210" s="423" t="s">
        <v>2180</v>
      </c>
      <c r="B1210" s="288" t="s">
        <v>2181</v>
      </c>
      <c r="C1210" s="290">
        <v>0</v>
      </c>
      <c r="D1210" s="290">
        <v>0</v>
      </c>
      <c r="E1210" s="291" t="str">
        <f t="shared" si="61"/>
        <v/>
      </c>
      <c r="F1210" s="261" t="str">
        <f t="shared" si="59"/>
        <v>否</v>
      </c>
      <c r="G1210" s="141" t="str">
        <f t="shared" si="60"/>
        <v>项</v>
      </c>
    </row>
    <row r="1211" ht="36" customHeight="1" spans="1:7">
      <c r="A1211" s="423" t="s">
        <v>2182</v>
      </c>
      <c r="B1211" s="288" t="s">
        <v>2183</v>
      </c>
      <c r="C1211" s="290">
        <v>6180</v>
      </c>
      <c r="D1211" s="290">
        <v>5020</v>
      </c>
      <c r="E1211" s="291">
        <f t="shared" si="61"/>
        <v>-0.188</v>
      </c>
      <c r="F1211" s="261" t="str">
        <f t="shared" si="59"/>
        <v>是</v>
      </c>
      <c r="G1211" s="141" t="str">
        <f t="shared" si="60"/>
        <v>项</v>
      </c>
    </row>
    <row r="1212" ht="36" customHeight="1" spans="1:7">
      <c r="A1212" s="423" t="s">
        <v>2184</v>
      </c>
      <c r="B1212" s="288" t="s">
        <v>2185</v>
      </c>
      <c r="C1212" s="290">
        <v>0</v>
      </c>
      <c r="D1212" s="290">
        <v>0</v>
      </c>
      <c r="E1212" s="291" t="str">
        <f t="shared" si="61"/>
        <v/>
      </c>
      <c r="F1212" s="261" t="str">
        <f t="shared" si="59"/>
        <v>否</v>
      </c>
      <c r="G1212" s="141" t="str">
        <f t="shared" si="60"/>
        <v>项</v>
      </c>
    </row>
    <row r="1213" ht="36" customHeight="1" spans="1:7">
      <c r="A1213" s="423" t="s">
        <v>2186</v>
      </c>
      <c r="B1213" s="288" t="s">
        <v>2187</v>
      </c>
      <c r="C1213" s="290"/>
      <c r="D1213" s="290"/>
      <c r="E1213" s="291" t="str">
        <f t="shared" si="61"/>
        <v/>
      </c>
      <c r="F1213" s="261" t="str">
        <f t="shared" si="59"/>
        <v>否</v>
      </c>
      <c r="G1213" s="141" t="str">
        <f t="shared" si="60"/>
        <v>项</v>
      </c>
    </row>
    <row r="1214" ht="36" customHeight="1" spans="1:7">
      <c r="A1214" s="422" t="s">
        <v>2188</v>
      </c>
      <c r="B1214" s="284" t="s">
        <v>2189</v>
      </c>
      <c r="C1214" s="293">
        <v>14611</v>
      </c>
      <c r="D1214" s="293">
        <f>SUM(D1215:D1217)</f>
        <v>14927</v>
      </c>
      <c r="E1214" s="291">
        <f t="shared" si="61"/>
        <v>0.022</v>
      </c>
      <c r="F1214" s="261" t="str">
        <f t="shared" si="59"/>
        <v>是</v>
      </c>
      <c r="G1214" s="141" t="str">
        <f t="shared" si="60"/>
        <v>款</v>
      </c>
    </row>
    <row r="1215" ht="36" customHeight="1" spans="1:7">
      <c r="A1215" s="423" t="s">
        <v>2190</v>
      </c>
      <c r="B1215" s="288" t="s">
        <v>2191</v>
      </c>
      <c r="C1215" s="290">
        <v>14608</v>
      </c>
      <c r="D1215" s="290">
        <v>14888</v>
      </c>
      <c r="E1215" s="291">
        <f t="shared" si="61"/>
        <v>0.019</v>
      </c>
      <c r="F1215" s="261" t="str">
        <f t="shared" si="59"/>
        <v>是</v>
      </c>
      <c r="G1215" s="141" t="str">
        <f t="shared" si="60"/>
        <v>项</v>
      </c>
    </row>
    <row r="1216" ht="36" customHeight="1" spans="1:7">
      <c r="A1216" s="423" t="s">
        <v>2192</v>
      </c>
      <c r="B1216" s="288" t="s">
        <v>2193</v>
      </c>
      <c r="C1216" s="290">
        <v>0</v>
      </c>
      <c r="D1216" s="290">
        <v>0</v>
      </c>
      <c r="E1216" s="291" t="str">
        <f t="shared" si="61"/>
        <v/>
      </c>
      <c r="F1216" s="261" t="str">
        <f t="shared" si="59"/>
        <v>否</v>
      </c>
      <c r="G1216" s="141" t="str">
        <f t="shared" si="60"/>
        <v>项</v>
      </c>
    </row>
    <row r="1217" ht="36" customHeight="1" spans="1:7">
      <c r="A1217" s="423" t="s">
        <v>2194</v>
      </c>
      <c r="B1217" s="288" t="s">
        <v>2195</v>
      </c>
      <c r="C1217" s="290">
        <v>3</v>
      </c>
      <c r="D1217" s="290">
        <v>39</v>
      </c>
      <c r="E1217" s="291">
        <f t="shared" si="61"/>
        <v>12</v>
      </c>
      <c r="F1217" s="261" t="str">
        <f t="shared" si="59"/>
        <v>是</v>
      </c>
      <c r="G1217" s="141" t="str">
        <f t="shared" si="60"/>
        <v>项</v>
      </c>
    </row>
    <row r="1218" ht="36" customHeight="1" spans="1:7">
      <c r="A1218" s="422" t="s">
        <v>2196</v>
      </c>
      <c r="B1218" s="284" t="s">
        <v>2197</v>
      </c>
      <c r="C1218" s="293"/>
      <c r="D1218" s="293"/>
      <c r="E1218" s="291" t="str">
        <f t="shared" si="61"/>
        <v/>
      </c>
      <c r="F1218" s="261" t="str">
        <f t="shared" si="59"/>
        <v>否</v>
      </c>
      <c r="G1218" s="141" t="str">
        <f t="shared" si="60"/>
        <v>款</v>
      </c>
    </row>
    <row r="1219" ht="36" customHeight="1" spans="1:7">
      <c r="A1219" s="423" t="s">
        <v>2198</v>
      </c>
      <c r="B1219" s="288" t="s">
        <v>2199</v>
      </c>
      <c r="C1219" s="290">
        <v>0</v>
      </c>
      <c r="D1219" s="290">
        <v>0</v>
      </c>
      <c r="E1219" s="291" t="str">
        <f t="shared" si="61"/>
        <v/>
      </c>
      <c r="F1219" s="261" t="str">
        <f t="shared" si="59"/>
        <v>否</v>
      </c>
      <c r="G1219" s="141" t="str">
        <f t="shared" si="60"/>
        <v>项</v>
      </c>
    </row>
    <row r="1220" ht="36" customHeight="1" spans="1:7">
      <c r="A1220" s="423" t="s">
        <v>2200</v>
      </c>
      <c r="B1220" s="288" t="s">
        <v>2201</v>
      </c>
      <c r="C1220" s="290"/>
      <c r="D1220" s="290"/>
      <c r="E1220" s="291" t="str">
        <f t="shared" si="61"/>
        <v/>
      </c>
      <c r="F1220" s="261" t="str">
        <f t="shared" si="59"/>
        <v>否</v>
      </c>
      <c r="G1220" s="141" t="str">
        <f t="shared" si="60"/>
        <v>项</v>
      </c>
    </row>
    <row r="1221" ht="36" customHeight="1" spans="1:7">
      <c r="A1221" s="423" t="s">
        <v>2202</v>
      </c>
      <c r="B1221" s="288" t="s">
        <v>2203</v>
      </c>
      <c r="C1221" s="290">
        <v>0</v>
      </c>
      <c r="D1221" s="290">
        <v>0</v>
      </c>
      <c r="E1221" s="291" t="str">
        <f t="shared" si="61"/>
        <v/>
      </c>
      <c r="F1221" s="261" t="str">
        <f t="shared" ref="F1221:F1284" si="62">IF(LEN(A1221)=3,"是",IF(B1221&lt;&gt;"",IF(SUM(C1221:D1221)&lt;&gt;0,"是","否"),"是"))</f>
        <v>否</v>
      </c>
      <c r="G1221" s="141" t="str">
        <f t="shared" ref="G1221:G1284" si="63">IF(LEN(A1221)=3,"类",IF(LEN(A1221)=5,"款","项"))</f>
        <v>项</v>
      </c>
    </row>
    <row r="1222" ht="36" customHeight="1" spans="1:7">
      <c r="A1222" s="426" t="s">
        <v>2204</v>
      </c>
      <c r="B1222" s="432" t="s">
        <v>520</v>
      </c>
      <c r="C1222" s="428"/>
      <c r="D1222" s="428"/>
      <c r="E1222" s="291" t="str">
        <f t="shared" si="61"/>
        <v/>
      </c>
      <c r="F1222" s="261" t="str">
        <f t="shared" si="62"/>
        <v>否</v>
      </c>
      <c r="G1222" s="141" t="str">
        <f t="shared" si="63"/>
        <v>项</v>
      </c>
    </row>
    <row r="1223" ht="36" customHeight="1" spans="1:7">
      <c r="A1223" s="422" t="s">
        <v>108</v>
      </c>
      <c r="B1223" s="284" t="s">
        <v>109</v>
      </c>
      <c r="C1223" s="293">
        <v>1157</v>
      </c>
      <c r="D1223" s="293">
        <f>SUM(D1224,D1242,D1256,D1262,D1268)</f>
        <v>759</v>
      </c>
      <c r="E1223" s="291">
        <f t="shared" si="61"/>
        <v>-0.344</v>
      </c>
      <c r="F1223" s="261" t="str">
        <f t="shared" si="62"/>
        <v>是</v>
      </c>
      <c r="G1223" s="141" t="str">
        <f t="shared" si="63"/>
        <v>类</v>
      </c>
    </row>
    <row r="1224" ht="36" customHeight="1" spans="1:7">
      <c r="A1224" s="422" t="s">
        <v>2205</v>
      </c>
      <c r="B1224" s="284" t="s">
        <v>2206</v>
      </c>
      <c r="C1224" s="293">
        <v>313</v>
      </c>
      <c r="D1224" s="293">
        <f>SUM(D1225:D1241)</f>
        <v>269</v>
      </c>
      <c r="E1224" s="291">
        <f t="shared" si="61"/>
        <v>-0.141</v>
      </c>
      <c r="F1224" s="261" t="str">
        <f t="shared" si="62"/>
        <v>是</v>
      </c>
      <c r="G1224" s="141" t="str">
        <f t="shared" si="63"/>
        <v>款</v>
      </c>
    </row>
    <row r="1225" ht="36" customHeight="1" spans="1:7">
      <c r="A1225" s="423" t="s">
        <v>2207</v>
      </c>
      <c r="B1225" s="288" t="s">
        <v>140</v>
      </c>
      <c r="C1225" s="290">
        <v>198</v>
      </c>
      <c r="D1225" s="290">
        <v>149</v>
      </c>
      <c r="E1225" s="291">
        <f t="shared" si="61"/>
        <v>-0.247</v>
      </c>
      <c r="F1225" s="261" t="str">
        <f t="shared" si="62"/>
        <v>是</v>
      </c>
      <c r="G1225" s="141" t="str">
        <f t="shared" si="63"/>
        <v>项</v>
      </c>
    </row>
    <row r="1226" ht="36" customHeight="1" spans="1:7">
      <c r="A1226" s="423" t="s">
        <v>2208</v>
      </c>
      <c r="B1226" s="288" t="s">
        <v>142</v>
      </c>
      <c r="C1226" s="290">
        <v>0</v>
      </c>
      <c r="D1226" s="290">
        <v>5</v>
      </c>
      <c r="E1226" s="291" t="str">
        <f t="shared" si="61"/>
        <v/>
      </c>
      <c r="F1226" s="261" t="str">
        <f t="shared" si="62"/>
        <v>是</v>
      </c>
      <c r="G1226" s="141" t="str">
        <f t="shared" si="63"/>
        <v>项</v>
      </c>
    </row>
    <row r="1227" ht="36" customHeight="1" spans="1:7">
      <c r="A1227" s="423" t="s">
        <v>2209</v>
      </c>
      <c r="B1227" s="288" t="s">
        <v>144</v>
      </c>
      <c r="C1227" s="290"/>
      <c r="D1227" s="290"/>
      <c r="E1227" s="291" t="str">
        <f t="shared" si="61"/>
        <v/>
      </c>
      <c r="F1227" s="261" t="str">
        <f t="shared" si="62"/>
        <v>否</v>
      </c>
      <c r="G1227" s="141" t="str">
        <f t="shared" si="63"/>
        <v>项</v>
      </c>
    </row>
    <row r="1228" ht="36" customHeight="1" spans="1:7">
      <c r="A1228" s="423" t="s">
        <v>2210</v>
      </c>
      <c r="B1228" s="288" t="s">
        <v>2211</v>
      </c>
      <c r="C1228" s="290">
        <v>0</v>
      </c>
      <c r="D1228" s="290">
        <v>0</v>
      </c>
      <c r="E1228" s="291" t="str">
        <f t="shared" si="61"/>
        <v/>
      </c>
      <c r="F1228" s="261" t="str">
        <f t="shared" si="62"/>
        <v>否</v>
      </c>
      <c r="G1228" s="141" t="str">
        <f t="shared" si="63"/>
        <v>项</v>
      </c>
    </row>
    <row r="1229" ht="36" customHeight="1" spans="1:7">
      <c r="A1229" s="423" t="s">
        <v>2212</v>
      </c>
      <c r="B1229" s="288" t="s">
        <v>2213</v>
      </c>
      <c r="C1229" s="290">
        <v>0</v>
      </c>
      <c r="D1229" s="290">
        <v>0</v>
      </c>
      <c r="E1229" s="291" t="str">
        <f t="shared" si="61"/>
        <v/>
      </c>
      <c r="F1229" s="261" t="str">
        <f t="shared" si="62"/>
        <v>否</v>
      </c>
      <c r="G1229" s="141" t="str">
        <f t="shared" si="63"/>
        <v>项</v>
      </c>
    </row>
    <row r="1230" ht="36" customHeight="1" spans="1:7">
      <c r="A1230" s="423" t="s">
        <v>2214</v>
      </c>
      <c r="B1230" s="288" t="s">
        <v>2215</v>
      </c>
      <c r="C1230" s="290"/>
      <c r="D1230" s="290"/>
      <c r="E1230" s="291" t="str">
        <f t="shared" ref="E1230:E1293" si="64">IF(C1230&gt;0,D1230/C1230-1,IF(C1230&lt;0,-(D1230/C1230-1),""))</f>
        <v/>
      </c>
      <c r="F1230" s="261" t="str">
        <f t="shared" si="62"/>
        <v>否</v>
      </c>
      <c r="G1230" s="141" t="str">
        <f t="shared" si="63"/>
        <v>项</v>
      </c>
    </row>
    <row r="1231" ht="36" customHeight="1" spans="1:7">
      <c r="A1231" s="423" t="s">
        <v>2216</v>
      </c>
      <c r="B1231" s="288" t="s">
        <v>2217</v>
      </c>
      <c r="C1231" s="290">
        <v>0</v>
      </c>
      <c r="D1231" s="290">
        <v>0</v>
      </c>
      <c r="E1231" s="291" t="str">
        <f t="shared" si="64"/>
        <v/>
      </c>
      <c r="F1231" s="261" t="str">
        <f t="shared" si="62"/>
        <v>否</v>
      </c>
      <c r="G1231" s="141" t="str">
        <f t="shared" si="63"/>
        <v>项</v>
      </c>
    </row>
    <row r="1232" ht="36" customHeight="1" spans="1:7">
      <c r="A1232" s="423" t="s">
        <v>2218</v>
      </c>
      <c r="B1232" s="288" t="s">
        <v>2219</v>
      </c>
      <c r="C1232" s="290"/>
      <c r="D1232" s="290">
        <v>30</v>
      </c>
      <c r="E1232" s="291" t="str">
        <f t="shared" si="64"/>
        <v/>
      </c>
      <c r="F1232" s="261" t="str">
        <f t="shared" si="62"/>
        <v>是</v>
      </c>
      <c r="G1232" s="141" t="str">
        <f t="shared" si="63"/>
        <v>项</v>
      </c>
    </row>
    <row r="1233" ht="36" customHeight="1" spans="1:7">
      <c r="A1233" s="423" t="s">
        <v>2220</v>
      </c>
      <c r="B1233" s="288" t="s">
        <v>2221</v>
      </c>
      <c r="C1233" s="290">
        <v>0</v>
      </c>
      <c r="D1233" s="290">
        <v>0</v>
      </c>
      <c r="E1233" s="291" t="str">
        <f t="shared" si="64"/>
        <v/>
      </c>
      <c r="F1233" s="261" t="str">
        <f t="shared" si="62"/>
        <v>否</v>
      </c>
      <c r="G1233" s="141" t="str">
        <f t="shared" si="63"/>
        <v>项</v>
      </c>
    </row>
    <row r="1234" ht="36" customHeight="1" spans="1:7">
      <c r="A1234" s="423" t="s">
        <v>2222</v>
      </c>
      <c r="B1234" s="288" t="s">
        <v>2223</v>
      </c>
      <c r="C1234" s="290">
        <v>0</v>
      </c>
      <c r="D1234" s="290">
        <v>0</v>
      </c>
      <c r="E1234" s="291" t="str">
        <f t="shared" si="64"/>
        <v/>
      </c>
      <c r="F1234" s="261" t="str">
        <f t="shared" si="62"/>
        <v>否</v>
      </c>
      <c r="G1234" s="141" t="str">
        <f t="shared" si="63"/>
        <v>项</v>
      </c>
    </row>
    <row r="1235" ht="36" customHeight="1" spans="1:7">
      <c r="A1235" s="423" t="s">
        <v>2224</v>
      </c>
      <c r="B1235" s="288" t="s">
        <v>2225</v>
      </c>
      <c r="C1235" s="290">
        <v>115</v>
      </c>
      <c r="D1235" s="290">
        <v>85</v>
      </c>
      <c r="E1235" s="291">
        <f t="shared" si="64"/>
        <v>-0.261</v>
      </c>
      <c r="F1235" s="261" t="str">
        <f t="shared" si="62"/>
        <v>是</v>
      </c>
      <c r="G1235" s="141" t="str">
        <f t="shared" si="63"/>
        <v>项</v>
      </c>
    </row>
    <row r="1236" ht="36" customHeight="1" spans="1:7">
      <c r="A1236" s="423" t="s">
        <v>2226</v>
      </c>
      <c r="B1236" s="288" t="s">
        <v>2227</v>
      </c>
      <c r="C1236" s="290">
        <v>0</v>
      </c>
      <c r="D1236" s="290">
        <v>0</v>
      </c>
      <c r="E1236" s="291" t="str">
        <f t="shared" si="64"/>
        <v/>
      </c>
      <c r="F1236" s="261" t="str">
        <f t="shared" si="62"/>
        <v>否</v>
      </c>
      <c r="G1236" s="141" t="str">
        <f t="shared" si="63"/>
        <v>项</v>
      </c>
    </row>
    <row r="1237" ht="36" customHeight="1" spans="1:7">
      <c r="A1237" s="425">
        <v>2220119</v>
      </c>
      <c r="B1237" s="438" t="s">
        <v>2228</v>
      </c>
      <c r="C1237" s="290">
        <v>0</v>
      </c>
      <c r="D1237" s="290">
        <v>0</v>
      </c>
      <c r="E1237" s="291" t="str">
        <f t="shared" si="64"/>
        <v/>
      </c>
      <c r="F1237" s="261" t="str">
        <f t="shared" si="62"/>
        <v>否</v>
      </c>
      <c r="G1237" s="141" t="str">
        <f t="shared" si="63"/>
        <v>项</v>
      </c>
    </row>
    <row r="1238" ht="36" customHeight="1" spans="1:7">
      <c r="A1238" s="425">
        <v>2220120</v>
      </c>
      <c r="B1238" s="438" t="s">
        <v>2229</v>
      </c>
      <c r="C1238" s="290">
        <v>0</v>
      </c>
      <c r="D1238" s="290">
        <v>0</v>
      </c>
      <c r="E1238" s="291" t="str">
        <f t="shared" si="64"/>
        <v/>
      </c>
      <c r="F1238" s="261" t="str">
        <f t="shared" si="62"/>
        <v>否</v>
      </c>
      <c r="G1238" s="141" t="str">
        <f t="shared" si="63"/>
        <v>项</v>
      </c>
    </row>
    <row r="1239" ht="36" customHeight="1" spans="1:7">
      <c r="A1239" s="425">
        <v>2220121</v>
      </c>
      <c r="B1239" s="438" t="s">
        <v>2230</v>
      </c>
      <c r="C1239" s="290"/>
      <c r="D1239" s="290"/>
      <c r="E1239" s="291" t="str">
        <f t="shared" si="64"/>
        <v/>
      </c>
      <c r="F1239" s="261" t="str">
        <f t="shared" si="62"/>
        <v>否</v>
      </c>
      <c r="G1239" s="141" t="str">
        <f t="shared" si="63"/>
        <v>项</v>
      </c>
    </row>
    <row r="1240" ht="36" customHeight="1" spans="1:7">
      <c r="A1240" s="423" t="s">
        <v>2231</v>
      </c>
      <c r="B1240" s="288" t="s">
        <v>158</v>
      </c>
      <c r="C1240" s="290"/>
      <c r="D1240" s="290"/>
      <c r="E1240" s="291" t="str">
        <f t="shared" si="64"/>
        <v/>
      </c>
      <c r="F1240" s="261" t="str">
        <f t="shared" si="62"/>
        <v>否</v>
      </c>
      <c r="G1240" s="141" t="str">
        <f t="shared" si="63"/>
        <v>项</v>
      </c>
    </row>
    <row r="1241" ht="36" customHeight="1" spans="1:7">
      <c r="A1241" s="423" t="s">
        <v>2232</v>
      </c>
      <c r="B1241" s="288" t="s">
        <v>2233</v>
      </c>
      <c r="C1241" s="290"/>
      <c r="D1241" s="290"/>
      <c r="E1241" s="291" t="str">
        <f t="shared" si="64"/>
        <v/>
      </c>
      <c r="F1241" s="261" t="str">
        <f t="shared" si="62"/>
        <v>否</v>
      </c>
      <c r="G1241" s="141" t="str">
        <f t="shared" si="63"/>
        <v>项</v>
      </c>
    </row>
    <row r="1242" ht="36" customHeight="1" spans="1:7">
      <c r="A1242" s="422" t="s">
        <v>2234</v>
      </c>
      <c r="B1242" s="284" t="s">
        <v>2235</v>
      </c>
      <c r="C1242" s="293"/>
      <c r="D1242" s="293"/>
      <c r="E1242" s="291" t="str">
        <f t="shared" si="64"/>
        <v/>
      </c>
      <c r="F1242" s="261" t="str">
        <f t="shared" si="62"/>
        <v>否</v>
      </c>
      <c r="G1242" s="141" t="str">
        <f t="shared" si="63"/>
        <v>款</v>
      </c>
    </row>
    <row r="1243" ht="36" customHeight="1" spans="1:7">
      <c r="A1243" s="423" t="s">
        <v>2236</v>
      </c>
      <c r="B1243" s="288" t="s">
        <v>140</v>
      </c>
      <c r="C1243" s="290">
        <v>0</v>
      </c>
      <c r="D1243" s="290">
        <v>0</v>
      </c>
      <c r="E1243" s="291" t="str">
        <f t="shared" si="64"/>
        <v/>
      </c>
      <c r="F1243" s="261" t="str">
        <f t="shared" si="62"/>
        <v>否</v>
      </c>
      <c r="G1243" s="141" t="str">
        <f t="shared" si="63"/>
        <v>项</v>
      </c>
    </row>
    <row r="1244" ht="36" customHeight="1" spans="1:7">
      <c r="A1244" s="423" t="s">
        <v>2237</v>
      </c>
      <c r="B1244" s="288" t="s">
        <v>142</v>
      </c>
      <c r="C1244" s="290">
        <v>0</v>
      </c>
      <c r="D1244" s="290">
        <v>0</v>
      </c>
      <c r="E1244" s="291" t="str">
        <f t="shared" si="64"/>
        <v/>
      </c>
      <c r="F1244" s="261" t="str">
        <f t="shared" si="62"/>
        <v>否</v>
      </c>
      <c r="G1244" s="141" t="str">
        <f t="shared" si="63"/>
        <v>项</v>
      </c>
    </row>
    <row r="1245" ht="36" customHeight="1" spans="1:7">
      <c r="A1245" s="423" t="s">
        <v>2238</v>
      </c>
      <c r="B1245" s="288" t="s">
        <v>144</v>
      </c>
      <c r="C1245" s="290">
        <v>0</v>
      </c>
      <c r="D1245" s="290">
        <v>0</v>
      </c>
      <c r="E1245" s="291" t="str">
        <f t="shared" si="64"/>
        <v/>
      </c>
      <c r="F1245" s="261" t="str">
        <f t="shared" si="62"/>
        <v>否</v>
      </c>
      <c r="G1245" s="141" t="str">
        <f t="shared" si="63"/>
        <v>项</v>
      </c>
    </row>
    <row r="1246" ht="36" customHeight="1" spans="1:7">
      <c r="A1246" s="423" t="s">
        <v>2239</v>
      </c>
      <c r="B1246" s="288" t="s">
        <v>2240</v>
      </c>
      <c r="C1246" s="290">
        <v>0</v>
      </c>
      <c r="D1246" s="290">
        <v>0</v>
      </c>
      <c r="E1246" s="291" t="str">
        <f t="shared" si="64"/>
        <v/>
      </c>
      <c r="F1246" s="261" t="str">
        <f t="shared" si="62"/>
        <v>否</v>
      </c>
      <c r="G1246" s="141" t="str">
        <f t="shared" si="63"/>
        <v>项</v>
      </c>
    </row>
    <row r="1247" ht="36" customHeight="1" spans="1:7">
      <c r="A1247" s="423" t="s">
        <v>2241</v>
      </c>
      <c r="B1247" s="288" t="s">
        <v>2242</v>
      </c>
      <c r="C1247" s="290">
        <v>0</v>
      </c>
      <c r="D1247" s="290">
        <v>0</v>
      </c>
      <c r="E1247" s="291" t="str">
        <f t="shared" si="64"/>
        <v/>
      </c>
      <c r="F1247" s="261" t="str">
        <f t="shared" si="62"/>
        <v>否</v>
      </c>
      <c r="G1247" s="141" t="str">
        <f t="shared" si="63"/>
        <v>项</v>
      </c>
    </row>
    <row r="1248" ht="36" customHeight="1" spans="1:7">
      <c r="A1248" s="423" t="s">
        <v>2243</v>
      </c>
      <c r="B1248" s="288" t="s">
        <v>2244</v>
      </c>
      <c r="C1248" s="290">
        <v>0</v>
      </c>
      <c r="D1248" s="290">
        <v>0</v>
      </c>
      <c r="E1248" s="291" t="str">
        <f t="shared" si="64"/>
        <v/>
      </c>
      <c r="F1248" s="261" t="str">
        <f t="shared" si="62"/>
        <v>否</v>
      </c>
      <c r="G1248" s="141" t="str">
        <f t="shared" si="63"/>
        <v>项</v>
      </c>
    </row>
    <row r="1249" ht="36" customHeight="1" spans="1:7">
      <c r="A1249" s="423" t="s">
        <v>2245</v>
      </c>
      <c r="B1249" s="288" t="s">
        <v>2246</v>
      </c>
      <c r="C1249" s="290">
        <v>0</v>
      </c>
      <c r="D1249" s="290">
        <v>0</v>
      </c>
      <c r="E1249" s="291" t="str">
        <f t="shared" si="64"/>
        <v/>
      </c>
      <c r="F1249" s="261" t="str">
        <f t="shared" si="62"/>
        <v>否</v>
      </c>
      <c r="G1249" s="141" t="str">
        <f t="shared" si="63"/>
        <v>项</v>
      </c>
    </row>
    <row r="1250" ht="36" customHeight="1" spans="1:7">
      <c r="A1250" s="423" t="s">
        <v>2247</v>
      </c>
      <c r="B1250" s="288" t="s">
        <v>2248</v>
      </c>
      <c r="C1250" s="290">
        <v>0</v>
      </c>
      <c r="D1250" s="290">
        <v>0</v>
      </c>
      <c r="E1250" s="291" t="str">
        <f t="shared" si="64"/>
        <v/>
      </c>
      <c r="F1250" s="261" t="str">
        <f t="shared" si="62"/>
        <v>否</v>
      </c>
      <c r="G1250" s="141" t="str">
        <f t="shared" si="63"/>
        <v>项</v>
      </c>
    </row>
    <row r="1251" ht="36" customHeight="1" spans="1:7">
      <c r="A1251" s="423" t="s">
        <v>2249</v>
      </c>
      <c r="B1251" s="288" t="s">
        <v>2250</v>
      </c>
      <c r="C1251" s="290">
        <v>0</v>
      </c>
      <c r="D1251" s="290">
        <v>0</v>
      </c>
      <c r="E1251" s="291" t="str">
        <f t="shared" si="64"/>
        <v/>
      </c>
      <c r="F1251" s="261" t="str">
        <f t="shared" si="62"/>
        <v>否</v>
      </c>
      <c r="G1251" s="141" t="str">
        <f t="shared" si="63"/>
        <v>项</v>
      </c>
    </row>
    <row r="1252" ht="36" customHeight="1" spans="1:7">
      <c r="A1252" s="423" t="s">
        <v>2251</v>
      </c>
      <c r="B1252" s="288" t="s">
        <v>2252</v>
      </c>
      <c r="C1252" s="290">
        <v>0</v>
      </c>
      <c r="D1252" s="290">
        <v>0</v>
      </c>
      <c r="E1252" s="291" t="str">
        <f t="shared" si="64"/>
        <v/>
      </c>
      <c r="F1252" s="261" t="str">
        <f t="shared" si="62"/>
        <v>否</v>
      </c>
      <c r="G1252" s="141" t="str">
        <f t="shared" si="63"/>
        <v>项</v>
      </c>
    </row>
    <row r="1253" ht="36" customHeight="1" spans="1:7">
      <c r="A1253" s="423" t="s">
        <v>2253</v>
      </c>
      <c r="B1253" s="288" t="s">
        <v>2254</v>
      </c>
      <c r="C1253" s="290">
        <v>0</v>
      </c>
      <c r="D1253" s="290">
        <v>0</v>
      </c>
      <c r="E1253" s="291" t="str">
        <f t="shared" si="64"/>
        <v/>
      </c>
      <c r="F1253" s="261" t="str">
        <f t="shared" si="62"/>
        <v>否</v>
      </c>
      <c r="G1253" s="141" t="str">
        <f t="shared" si="63"/>
        <v>项</v>
      </c>
    </row>
    <row r="1254" ht="36" customHeight="1" spans="1:7">
      <c r="A1254" s="423" t="s">
        <v>2255</v>
      </c>
      <c r="B1254" s="288" t="s">
        <v>158</v>
      </c>
      <c r="C1254" s="290"/>
      <c r="D1254" s="290"/>
      <c r="E1254" s="291" t="str">
        <f t="shared" si="64"/>
        <v/>
      </c>
      <c r="F1254" s="261" t="str">
        <f t="shared" si="62"/>
        <v>否</v>
      </c>
      <c r="G1254" s="141" t="str">
        <f t="shared" si="63"/>
        <v>项</v>
      </c>
    </row>
    <row r="1255" ht="36" customHeight="1" spans="1:7">
      <c r="A1255" s="423" t="s">
        <v>2256</v>
      </c>
      <c r="B1255" s="288" t="s">
        <v>2257</v>
      </c>
      <c r="C1255" s="290"/>
      <c r="D1255" s="290"/>
      <c r="E1255" s="291" t="str">
        <f t="shared" si="64"/>
        <v/>
      </c>
      <c r="F1255" s="261" t="str">
        <f t="shared" si="62"/>
        <v>否</v>
      </c>
      <c r="G1255" s="141" t="str">
        <f t="shared" si="63"/>
        <v>项</v>
      </c>
    </row>
    <row r="1256" ht="36" customHeight="1" spans="1:7">
      <c r="A1256" s="422" t="s">
        <v>2258</v>
      </c>
      <c r="B1256" s="284" t="s">
        <v>2259</v>
      </c>
      <c r="C1256" s="293">
        <f>SUM(C1257:C1261)</f>
        <v>0</v>
      </c>
      <c r="D1256" s="293">
        <f>SUM(D1257:D1261)</f>
        <v>0</v>
      </c>
      <c r="E1256" s="291" t="str">
        <f t="shared" si="64"/>
        <v/>
      </c>
      <c r="F1256" s="261" t="str">
        <f t="shared" si="62"/>
        <v>否</v>
      </c>
      <c r="G1256" s="141" t="str">
        <f t="shared" si="63"/>
        <v>款</v>
      </c>
    </row>
    <row r="1257" ht="36" customHeight="1" spans="1:7">
      <c r="A1257" s="423" t="s">
        <v>2260</v>
      </c>
      <c r="B1257" s="288" t="s">
        <v>2261</v>
      </c>
      <c r="C1257" s="290">
        <v>0</v>
      </c>
      <c r="D1257" s="290">
        <v>0</v>
      </c>
      <c r="E1257" s="291" t="str">
        <f t="shared" si="64"/>
        <v/>
      </c>
      <c r="F1257" s="261" t="str">
        <f t="shared" si="62"/>
        <v>否</v>
      </c>
      <c r="G1257" s="141" t="str">
        <f t="shared" si="63"/>
        <v>项</v>
      </c>
    </row>
    <row r="1258" ht="36" customHeight="1" spans="1:7">
      <c r="A1258" s="423" t="s">
        <v>2262</v>
      </c>
      <c r="B1258" s="288" t="s">
        <v>2263</v>
      </c>
      <c r="C1258" s="290">
        <v>0</v>
      </c>
      <c r="D1258" s="290">
        <v>0</v>
      </c>
      <c r="E1258" s="291" t="str">
        <f t="shared" si="64"/>
        <v/>
      </c>
      <c r="F1258" s="261" t="str">
        <f t="shared" si="62"/>
        <v>否</v>
      </c>
      <c r="G1258" s="141" t="str">
        <f t="shared" si="63"/>
        <v>项</v>
      </c>
    </row>
    <row r="1259" ht="36" customHeight="1" spans="1:7">
      <c r="A1259" s="423" t="s">
        <v>2264</v>
      </c>
      <c r="B1259" s="288" t="s">
        <v>2265</v>
      </c>
      <c r="C1259" s="290">
        <v>0</v>
      </c>
      <c r="D1259" s="290">
        <v>0</v>
      </c>
      <c r="E1259" s="291" t="str">
        <f t="shared" si="64"/>
        <v/>
      </c>
      <c r="F1259" s="261" t="str">
        <f t="shared" si="62"/>
        <v>否</v>
      </c>
      <c r="G1259" s="141" t="str">
        <f t="shared" si="63"/>
        <v>项</v>
      </c>
    </row>
    <row r="1260" ht="36" customHeight="1" spans="1:7">
      <c r="A1260" s="425">
        <v>2220305</v>
      </c>
      <c r="B1260" s="438" t="s">
        <v>2266</v>
      </c>
      <c r="C1260" s="290">
        <v>0</v>
      </c>
      <c r="D1260" s="290">
        <v>0</v>
      </c>
      <c r="E1260" s="291" t="str">
        <f t="shared" si="64"/>
        <v/>
      </c>
      <c r="F1260" s="261" t="str">
        <f t="shared" si="62"/>
        <v>否</v>
      </c>
      <c r="G1260" s="141" t="str">
        <f t="shared" si="63"/>
        <v>项</v>
      </c>
    </row>
    <row r="1261" ht="36" customHeight="1" spans="1:7">
      <c r="A1261" s="423" t="s">
        <v>2267</v>
      </c>
      <c r="B1261" s="288" t="s">
        <v>2268</v>
      </c>
      <c r="C1261" s="290">
        <v>0</v>
      </c>
      <c r="D1261" s="290">
        <v>0</v>
      </c>
      <c r="E1261" s="291" t="str">
        <f t="shared" si="64"/>
        <v/>
      </c>
      <c r="F1261" s="261" t="str">
        <f t="shared" si="62"/>
        <v>否</v>
      </c>
      <c r="G1261" s="141" t="str">
        <f t="shared" si="63"/>
        <v>项</v>
      </c>
    </row>
    <row r="1262" ht="36" customHeight="1" spans="1:7">
      <c r="A1262" s="422" t="s">
        <v>2269</v>
      </c>
      <c r="B1262" s="284" t="s">
        <v>2270</v>
      </c>
      <c r="C1262" s="293">
        <v>844</v>
      </c>
      <c r="D1262" s="293">
        <f>SUM(D1263:D1267)</f>
        <v>490</v>
      </c>
      <c r="E1262" s="291">
        <f t="shared" si="64"/>
        <v>-0.419</v>
      </c>
      <c r="F1262" s="261" t="str">
        <f t="shared" si="62"/>
        <v>是</v>
      </c>
      <c r="G1262" s="141" t="str">
        <f t="shared" si="63"/>
        <v>款</v>
      </c>
    </row>
    <row r="1263" ht="36" customHeight="1" spans="1:7">
      <c r="A1263" s="423" t="s">
        <v>2271</v>
      </c>
      <c r="B1263" s="288" t="s">
        <v>2272</v>
      </c>
      <c r="C1263" s="290">
        <v>151</v>
      </c>
      <c r="D1263" s="290">
        <v>137</v>
      </c>
      <c r="E1263" s="291">
        <f t="shared" si="64"/>
        <v>-0.093</v>
      </c>
      <c r="F1263" s="261" t="str">
        <f t="shared" si="62"/>
        <v>是</v>
      </c>
      <c r="G1263" s="141" t="str">
        <f t="shared" si="63"/>
        <v>项</v>
      </c>
    </row>
    <row r="1264" ht="36" customHeight="1" spans="1:7">
      <c r="A1264" s="423" t="s">
        <v>2273</v>
      </c>
      <c r="B1264" s="288" t="s">
        <v>2274</v>
      </c>
      <c r="C1264" s="290">
        <v>615</v>
      </c>
      <c r="D1264" s="290">
        <v>303</v>
      </c>
      <c r="E1264" s="291">
        <f t="shared" si="64"/>
        <v>-0.507</v>
      </c>
      <c r="F1264" s="261" t="str">
        <f t="shared" si="62"/>
        <v>是</v>
      </c>
      <c r="G1264" s="141" t="str">
        <f t="shared" si="63"/>
        <v>项</v>
      </c>
    </row>
    <row r="1265" ht="36" customHeight="1" spans="1:7">
      <c r="A1265" s="423" t="s">
        <v>2275</v>
      </c>
      <c r="B1265" s="288" t="s">
        <v>2276</v>
      </c>
      <c r="C1265" s="290">
        <v>0</v>
      </c>
      <c r="D1265" s="290">
        <v>0</v>
      </c>
      <c r="E1265" s="291" t="str">
        <f t="shared" si="64"/>
        <v/>
      </c>
      <c r="F1265" s="261" t="str">
        <f t="shared" si="62"/>
        <v>否</v>
      </c>
      <c r="G1265" s="141" t="str">
        <f t="shared" si="63"/>
        <v>项</v>
      </c>
    </row>
    <row r="1266" ht="36" customHeight="1" spans="1:7">
      <c r="A1266" s="423" t="s">
        <v>2277</v>
      </c>
      <c r="B1266" s="288" t="s">
        <v>2278</v>
      </c>
      <c r="C1266" s="290">
        <v>0</v>
      </c>
      <c r="D1266" s="290">
        <v>0</v>
      </c>
      <c r="E1266" s="291" t="str">
        <f t="shared" si="64"/>
        <v/>
      </c>
      <c r="F1266" s="261" t="str">
        <f t="shared" si="62"/>
        <v>否</v>
      </c>
      <c r="G1266" s="141" t="str">
        <f t="shared" si="63"/>
        <v>项</v>
      </c>
    </row>
    <row r="1267" ht="36" customHeight="1" spans="1:7">
      <c r="A1267" s="423" t="s">
        <v>2279</v>
      </c>
      <c r="B1267" s="288" t="s">
        <v>2280</v>
      </c>
      <c r="C1267" s="290">
        <v>78</v>
      </c>
      <c r="D1267" s="290">
        <v>50</v>
      </c>
      <c r="E1267" s="291">
        <f t="shared" si="64"/>
        <v>-0.359</v>
      </c>
      <c r="F1267" s="261" t="str">
        <f t="shared" si="62"/>
        <v>是</v>
      </c>
      <c r="G1267" s="141" t="str">
        <f t="shared" si="63"/>
        <v>项</v>
      </c>
    </row>
    <row r="1268" ht="36" customHeight="1" spans="1:7">
      <c r="A1268" s="422" t="s">
        <v>2281</v>
      </c>
      <c r="B1268" s="284" t="s">
        <v>2282</v>
      </c>
      <c r="C1268" s="293"/>
      <c r="D1268" s="293"/>
      <c r="E1268" s="291" t="str">
        <f t="shared" si="64"/>
        <v/>
      </c>
      <c r="F1268" s="261" t="str">
        <f t="shared" si="62"/>
        <v>否</v>
      </c>
      <c r="G1268" s="141" t="str">
        <f t="shared" si="63"/>
        <v>款</v>
      </c>
    </row>
    <row r="1269" ht="36" customHeight="1" spans="1:7">
      <c r="A1269" s="423" t="s">
        <v>2283</v>
      </c>
      <c r="B1269" s="288" t="s">
        <v>2284</v>
      </c>
      <c r="C1269" s="290">
        <v>0</v>
      </c>
      <c r="D1269" s="290">
        <v>0</v>
      </c>
      <c r="E1269" s="291" t="str">
        <f t="shared" si="64"/>
        <v/>
      </c>
      <c r="F1269" s="261" t="str">
        <f t="shared" si="62"/>
        <v>否</v>
      </c>
      <c r="G1269" s="141" t="str">
        <f t="shared" si="63"/>
        <v>项</v>
      </c>
    </row>
    <row r="1270" ht="36" customHeight="1" spans="1:7">
      <c r="A1270" s="423" t="s">
        <v>2285</v>
      </c>
      <c r="B1270" s="288" t="s">
        <v>2286</v>
      </c>
      <c r="C1270" s="290">
        <v>0</v>
      </c>
      <c r="D1270" s="290">
        <v>0</v>
      </c>
      <c r="E1270" s="291" t="str">
        <f t="shared" si="64"/>
        <v/>
      </c>
      <c r="F1270" s="261" t="str">
        <f t="shared" si="62"/>
        <v>否</v>
      </c>
      <c r="G1270" s="141" t="str">
        <f t="shared" si="63"/>
        <v>项</v>
      </c>
    </row>
    <row r="1271" ht="36" customHeight="1" spans="1:7">
      <c r="A1271" s="423" t="s">
        <v>2287</v>
      </c>
      <c r="B1271" s="288" t="s">
        <v>2288</v>
      </c>
      <c r="C1271" s="290">
        <v>0</v>
      </c>
      <c r="D1271" s="290">
        <v>0</v>
      </c>
      <c r="E1271" s="291" t="str">
        <f t="shared" si="64"/>
        <v/>
      </c>
      <c r="F1271" s="261" t="str">
        <f t="shared" si="62"/>
        <v>否</v>
      </c>
      <c r="G1271" s="141" t="str">
        <f t="shared" si="63"/>
        <v>项</v>
      </c>
    </row>
    <row r="1272" ht="36" customHeight="1" spans="1:7">
      <c r="A1272" s="423" t="s">
        <v>2289</v>
      </c>
      <c r="B1272" s="288" t="s">
        <v>2290</v>
      </c>
      <c r="C1272" s="290">
        <v>0</v>
      </c>
      <c r="D1272" s="290">
        <v>0</v>
      </c>
      <c r="E1272" s="291" t="str">
        <f t="shared" si="64"/>
        <v/>
      </c>
      <c r="F1272" s="261" t="str">
        <f t="shared" si="62"/>
        <v>否</v>
      </c>
      <c r="G1272" s="141" t="str">
        <f t="shared" si="63"/>
        <v>项</v>
      </c>
    </row>
    <row r="1273" ht="36" customHeight="1" spans="1:7">
      <c r="A1273" s="423" t="s">
        <v>2291</v>
      </c>
      <c r="B1273" s="288" t="s">
        <v>2292</v>
      </c>
      <c r="C1273" s="290">
        <v>0</v>
      </c>
      <c r="D1273" s="290">
        <v>0</v>
      </c>
      <c r="E1273" s="291" t="str">
        <f t="shared" si="64"/>
        <v/>
      </c>
      <c r="F1273" s="261" t="str">
        <f t="shared" si="62"/>
        <v>否</v>
      </c>
      <c r="G1273" s="141" t="str">
        <f t="shared" si="63"/>
        <v>项</v>
      </c>
    </row>
    <row r="1274" ht="36" customHeight="1" spans="1:7">
      <c r="A1274" s="423" t="s">
        <v>2293</v>
      </c>
      <c r="B1274" s="288" t="s">
        <v>2294</v>
      </c>
      <c r="C1274" s="290">
        <v>0</v>
      </c>
      <c r="D1274" s="290">
        <v>0</v>
      </c>
      <c r="E1274" s="291" t="str">
        <f t="shared" si="64"/>
        <v/>
      </c>
      <c r="F1274" s="261" t="str">
        <f t="shared" si="62"/>
        <v>否</v>
      </c>
      <c r="G1274" s="141" t="str">
        <f t="shared" si="63"/>
        <v>项</v>
      </c>
    </row>
    <row r="1275" ht="36" customHeight="1" spans="1:7">
      <c r="A1275" s="423" t="s">
        <v>2295</v>
      </c>
      <c r="B1275" s="288" t="s">
        <v>2296</v>
      </c>
      <c r="C1275" s="290">
        <v>0</v>
      </c>
      <c r="D1275" s="290">
        <v>0</v>
      </c>
      <c r="E1275" s="291" t="str">
        <f t="shared" si="64"/>
        <v/>
      </c>
      <c r="F1275" s="261" t="str">
        <f t="shared" si="62"/>
        <v>否</v>
      </c>
      <c r="G1275" s="141" t="str">
        <f t="shared" si="63"/>
        <v>项</v>
      </c>
    </row>
    <row r="1276" ht="36" customHeight="1" spans="1:7">
      <c r="A1276" s="423" t="s">
        <v>2297</v>
      </c>
      <c r="B1276" s="288" t="s">
        <v>2298</v>
      </c>
      <c r="C1276" s="290"/>
      <c r="D1276" s="290"/>
      <c r="E1276" s="291" t="str">
        <f t="shared" si="64"/>
        <v/>
      </c>
      <c r="F1276" s="261" t="str">
        <f t="shared" si="62"/>
        <v>否</v>
      </c>
      <c r="G1276" s="141" t="str">
        <f t="shared" si="63"/>
        <v>项</v>
      </c>
    </row>
    <row r="1277" ht="36" customHeight="1" spans="1:7">
      <c r="A1277" s="423" t="s">
        <v>2299</v>
      </c>
      <c r="B1277" s="288" t="s">
        <v>2300</v>
      </c>
      <c r="C1277" s="290"/>
      <c r="D1277" s="290"/>
      <c r="E1277" s="291" t="str">
        <f t="shared" si="64"/>
        <v/>
      </c>
      <c r="F1277" s="261" t="str">
        <f t="shared" si="62"/>
        <v>否</v>
      </c>
      <c r="G1277" s="141" t="str">
        <f t="shared" si="63"/>
        <v>项</v>
      </c>
    </row>
    <row r="1278" ht="36" customHeight="1" spans="1:7">
      <c r="A1278" s="423" t="s">
        <v>2301</v>
      </c>
      <c r="B1278" s="288" t="s">
        <v>2302</v>
      </c>
      <c r="C1278" s="290">
        <v>0</v>
      </c>
      <c r="D1278" s="290">
        <v>0</v>
      </c>
      <c r="E1278" s="291" t="str">
        <f t="shared" si="64"/>
        <v/>
      </c>
      <c r="F1278" s="261" t="str">
        <f t="shared" si="62"/>
        <v>否</v>
      </c>
      <c r="G1278" s="141" t="str">
        <f t="shared" si="63"/>
        <v>项</v>
      </c>
    </row>
    <row r="1279" ht="36" customHeight="1" spans="1:7">
      <c r="A1279" s="288">
        <v>2220511</v>
      </c>
      <c r="B1279" s="288" t="s">
        <v>2303</v>
      </c>
      <c r="C1279" s="290">
        <v>0</v>
      </c>
      <c r="D1279" s="290">
        <v>0</v>
      </c>
      <c r="E1279" s="291" t="str">
        <f t="shared" si="64"/>
        <v/>
      </c>
      <c r="F1279" s="261" t="str">
        <f t="shared" si="62"/>
        <v>否</v>
      </c>
      <c r="G1279" s="141" t="str">
        <f t="shared" si="63"/>
        <v>项</v>
      </c>
    </row>
    <row r="1280" ht="36" customHeight="1" spans="1:7">
      <c r="A1280" s="423" t="s">
        <v>2304</v>
      </c>
      <c r="B1280" s="288" t="s">
        <v>2305</v>
      </c>
      <c r="C1280" s="290">
        <v>0</v>
      </c>
      <c r="D1280" s="290">
        <v>0</v>
      </c>
      <c r="E1280" s="291" t="str">
        <f t="shared" si="64"/>
        <v/>
      </c>
      <c r="F1280" s="261" t="str">
        <f t="shared" si="62"/>
        <v>否</v>
      </c>
      <c r="G1280" s="141" t="str">
        <f t="shared" si="63"/>
        <v>项</v>
      </c>
    </row>
    <row r="1281" ht="36" customHeight="1" spans="1:7">
      <c r="A1281" s="422" t="s">
        <v>2306</v>
      </c>
      <c r="B1281" s="427" t="s">
        <v>520</v>
      </c>
      <c r="C1281" s="439"/>
      <c r="D1281" s="439"/>
      <c r="E1281" s="291" t="str">
        <f t="shared" si="64"/>
        <v/>
      </c>
      <c r="F1281" s="261" t="str">
        <f t="shared" si="62"/>
        <v>否</v>
      </c>
      <c r="G1281" s="141" t="str">
        <f t="shared" si="63"/>
        <v>项</v>
      </c>
    </row>
    <row r="1282" ht="36" customHeight="1" spans="1:7">
      <c r="A1282" s="422" t="s">
        <v>110</v>
      </c>
      <c r="B1282" s="284" t="s">
        <v>111</v>
      </c>
      <c r="C1282" s="293">
        <v>12485</v>
      </c>
      <c r="D1282" s="293">
        <f>SUM(D1283,D1295,D1301,D1307,D1315,D1328,D1332,D1338)</f>
        <v>10904</v>
      </c>
      <c r="E1282" s="291">
        <f t="shared" si="64"/>
        <v>-0.127</v>
      </c>
      <c r="F1282" s="261" t="str">
        <f t="shared" si="62"/>
        <v>是</v>
      </c>
      <c r="G1282" s="141" t="str">
        <f t="shared" si="63"/>
        <v>类</v>
      </c>
    </row>
    <row r="1283" ht="36" customHeight="1" spans="1:7">
      <c r="A1283" s="422" t="s">
        <v>2307</v>
      </c>
      <c r="B1283" s="284" t="s">
        <v>2308</v>
      </c>
      <c r="C1283" s="293">
        <v>1531</v>
      </c>
      <c r="D1283" s="293">
        <f>SUM(D1284:D1294)</f>
        <v>1958</v>
      </c>
      <c r="E1283" s="291">
        <f t="shared" si="64"/>
        <v>0.279</v>
      </c>
      <c r="F1283" s="261" t="str">
        <f t="shared" si="62"/>
        <v>是</v>
      </c>
      <c r="G1283" s="141" t="str">
        <f t="shared" si="63"/>
        <v>款</v>
      </c>
    </row>
    <row r="1284" ht="36" customHeight="1" spans="1:7">
      <c r="A1284" s="423" t="s">
        <v>2309</v>
      </c>
      <c r="B1284" s="288" t="s">
        <v>140</v>
      </c>
      <c r="C1284" s="290">
        <v>642</v>
      </c>
      <c r="D1284" s="290">
        <v>574</v>
      </c>
      <c r="E1284" s="291">
        <f t="shared" si="64"/>
        <v>-0.106</v>
      </c>
      <c r="F1284" s="261" t="str">
        <f t="shared" si="62"/>
        <v>是</v>
      </c>
      <c r="G1284" s="141" t="str">
        <f t="shared" si="63"/>
        <v>项</v>
      </c>
    </row>
    <row r="1285" ht="36" customHeight="1" spans="1:7">
      <c r="A1285" s="423" t="s">
        <v>2310</v>
      </c>
      <c r="B1285" s="288" t="s">
        <v>142</v>
      </c>
      <c r="C1285" s="290">
        <v>0</v>
      </c>
      <c r="D1285" s="290">
        <v>0</v>
      </c>
      <c r="E1285" s="291" t="str">
        <f t="shared" si="64"/>
        <v/>
      </c>
      <c r="F1285" s="261" t="str">
        <f t="shared" ref="F1285:F1348" si="65">IF(LEN(A1285)=3,"是",IF(B1285&lt;&gt;"",IF(SUM(C1285:D1285)&lt;&gt;0,"是","否"),"是"))</f>
        <v>否</v>
      </c>
      <c r="G1285" s="141" t="str">
        <f t="shared" ref="G1285:G1348" si="66">IF(LEN(A1285)=3,"类",IF(LEN(A1285)=5,"款","项"))</f>
        <v>项</v>
      </c>
    </row>
    <row r="1286" ht="36" customHeight="1" spans="1:7">
      <c r="A1286" s="423" t="s">
        <v>2311</v>
      </c>
      <c r="B1286" s="288" t="s">
        <v>144</v>
      </c>
      <c r="C1286" s="290">
        <v>0</v>
      </c>
      <c r="D1286" s="290">
        <v>0</v>
      </c>
      <c r="E1286" s="291" t="str">
        <f t="shared" si="64"/>
        <v/>
      </c>
      <c r="F1286" s="261" t="str">
        <f t="shared" si="65"/>
        <v>否</v>
      </c>
      <c r="G1286" s="141" t="str">
        <f t="shared" si="66"/>
        <v>项</v>
      </c>
    </row>
    <row r="1287" ht="36" customHeight="1" spans="1:7">
      <c r="A1287" s="423" t="s">
        <v>2312</v>
      </c>
      <c r="B1287" s="288" t="s">
        <v>2313</v>
      </c>
      <c r="C1287" s="290">
        <v>0</v>
      </c>
      <c r="D1287" s="290">
        <v>0</v>
      </c>
      <c r="E1287" s="291" t="str">
        <f t="shared" si="64"/>
        <v/>
      </c>
      <c r="F1287" s="261" t="str">
        <f t="shared" si="65"/>
        <v>否</v>
      </c>
      <c r="G1287" s="141" t="str">
        <f t="shared" si="66"/>
        <v>项</v>
      </c>
    </row>
    <row r="1288" ht="36" customHeight="1" spans="1:7">
      <c r="A1288" s="423" t="s">
        <v>2314</v>
      </c>
      <c r="B1288" s="288" t="s">
        <v>2315</v>
      </c>
      <c r="C1288" s="290">
        <v>0</v>
      </c>
      <c r="D1288" s="290">
        <v>0</v>
      </c>
      <c r="E1288" s="291" t="str">
        <f t="shared" si="64"/>
        <v/>
      </c>
      <c r="F1288" s="261" t="str">
        <f t="shared" si="65"/>
        <v>否</v>
      </c>
      <c r="G1288" s="141" t="str">
        <f t="shared" si="66"/>
        <v>项</v>
      </c>
    </row>
    <row r="1289" ht="36" customHeight="1" spans="1:7">
      <c r="A1289" s="423" t="s">
        <v>2316</v>
      </c>
      <c r="B1289" s="288" t="s">
        <v>2317</v>
      </c>
      <c r="C1289" s="290">
        <v>76</v>
      </c>
      <c r="D1289" s="290">
        <v>157</v>
      </c>
      <c r="E1289" s="291">
        <f t="shared" si="64"/>
        <v>1.066</v>
      </c>
      <c r="F1289" s="261" t="str">
        <f t="shared" si="65"/>
        <v>是</v>
      </c>
      <c r="G1289" s="141" t="str">
        <f t="shared" si="66"/>
        <v>项</v>
      </c>
    </row>
    <row r="1290" ht="36" customHeight="1" spans="1:7">
      <c r="A1290" s="423" t="s">
        <v>2318</v>
      </c>
      <c r="B1290" s="288" t="s">
        <v>2319</v>
      </c>
      <c r="C1290" s="290">
        <v>0</v>
      </c>
      <c r="D1290" s="290">
        <v>0</v>
      </c>
      <c r="E1290" s="291" t="str">
        <f t="shared" si="64"/>
        <v/>
      </c>
      <c r="F1290" s="261" t="str">
        <f t="shared" si="65"/>
        <v>否</v>
      </c>
      <c r="G1290" s="141" t="str">
        <f t="shared" si="66"/>
        <v>项</v>
      </c>
    </row>
    <row r="1291" ht="36" customHeight="1" spans="1:7">
      <c r="A1291" s="423" t="s">
        <v>2320</v>
      </c>
      <c r="B1291" s="288" t="s">
        <v>2321</v>
      </c>
      <c r="C1291" s="290">
        <v>0</v>
      </c>
      <c r="D1291" s="290">
        <v>0</v>
      </c>
      <c r="E1291" s="291" t="str">
        <f t="shared" si="64"/>
        <v/>
      </c>
      <c r="F1291" s="261" t="str">
        <f t="shared" si="65"/>
        <v>否</v>
      </c>
      <c r="G1291" s="141" t="str">
        <f t="shared" si="66"/>
        <v>项</v>
      </c>
    </row>
    <row r="1292" ht="36" customHeight="1" spans="1:7">
      <c r="A1292" s="423" t="s">
        <v>2322</v>
      </c>
      <c r="B1292" s="288" t="s">
        <v>2323</v>
      </c>
      <c r="C1292" s="290"/>
      <c r="D1292" s="290"/>
      <c r="E1292" s="291" t="str">
        <f t="shared" si="64"/>
        <v/>
      </c>
      <c r="F1292" s="261" t="str">
        <f t="shared" si="65"/>
        <v>否</v>
      </c>
      <c r="G1292" s="141" t="str">
        <f t="shared" si="66"/>
        <v>项</v>
      </c>
    </row>
    <row r="1293" ht="36" customHeight="1" spans="1:7">
      <c r="A1293" s="423" t="s">
        <v>2324</v>
      </c>
      <c r="B1293" s="288" t="s">
        <v>158</v>
      </c>
      <c r="C1293" s="290">
        <v>813</v>
      </c>
      <c r="D1293" s="290">
        <v>697</v>
      </c>
      <c r="E1293" s="291">
        <f t="shared" si="64"/>
        <v>-0.143</v>
      </c>
      <c r="F1293" s="261" t="str">
        <f t="shared" si="65"/>
        <v>是</v>
      </c>
      <c r="G1293" s="141" t="str">
        <f t="shared" si="66"/>
        <v>项</v>
      </c>
    </row>
    <row r="1294" ht="36" customHeight="1" spans="1:7">
      <c r="A1294" s="423" t="s">
        <v>2325</v>
      </c>
      <c r="B1294" s="288" t="s">
        <v>2326</v>
      </c>
      <c r="C1294" s="290">
        <v>0</v>
      </c>
      <c r="D1294" s="290">
        <v>530</v>
      </c>
      <c r="E1294" s="291" t="str">
        <f t="shared" ref="E1294:E1356" si="67">IF(C1294&gt;0,D1294/C1294-1,IF(C1294&lt;0,-(D1294/C1294-1),""))</f>
        <v/>
      </c>
      <c r="F1294" s="261" t="str">
        <f t="shared" si="65"/>
        <v>是</v>
      </c>
      <c r="G1294" s="141" t="str">
        <f t="shared" si="66"/>
        <v>项</v>
      </c>
    </row>
    <row r="1295" ht="36" customHeight="1" spans="1:7">
      <c r="A1295" s="422" t="s">
        <v>2327</v>
      </c>
      <c r="B1295" s="284" t="s">
        <v>2328</v>
      </c>
      <c r="C1295" s="293">
        <v>629</v>
      </c>
      <c r="D1295" s="293">
        <f>SUM(D1296:D1300)</f>
        <v>871</v>
      </c>
      <c r="E1295" s="291">
        <f t="shared" si="67"/>
        <v>0.385</v>
      </c>
      <c r="F1295" s="261" t="str">
        <f t="shared" si="65"/>
        <v>是</v>
      </c>
      <c r="G1295" s="141" t="str">
        <f t="shared" si="66"/>
        <v>款</v>
      </c>
    </row>
    <row r="1296" ht="36" customHeight="1" spans="1:7">
      <c r="A1296" s="423" t="s">
        <v>2329</v>
      </c>
      <c r="B1296" s="288" t="s">
        <v>140</v>
      </c>
      <c r="C1296" s="290">
        <v>0</v>
      </c>
      <c r="D1296" s="290">
        <v>0</v>
      </c>
      <c r="E1296" s="291" t="str">
        <f t="shared" si="67"/>
        <v/>
      </c>
      <c r="F1296" s="261" t="str">
        <f t="shared" si="65"/>
        <v>否</v>
      </c>
      <c r="G1296" s="141" t="str">
        <f t="shared" si="66"/>
        <v>项</v>
      </c>
    </row>
    <row r="1297" ht="36" customHeight="1" spans="1:7">
      <c r="A1297" s="423" t="s">
        <v>2330</v>
      </c>
      <c r="B1297" s="288" t="s">
        <v>142</v>
      </c>
      <c r="C1297" s="290">
        <v>0</v>
      </c>
      <c r="D1297" s="290">
        <v>0</v>
      </c>
      <c r="E1297" s="291" t="str">
        <f t="shared" si="67"/>
        <v/>
      </c>
      <c r="F1297" s="261" t="str">
        <f t="shared" si="65"/>
        <v>否</v>
      </c>
      <c r="G1297" s="141" t="str">
        <f t="shared" si="66"/>
        <v>项</v>
      </c>
    </row>
    <row r="1298" ht="36" customHeight="1" spans="1:7">
      <c r="A1298" s="423" t="s">
        <v>2331</v>
      </c>
      <c r="B1298" s="288" t="s">
        <v>144</v>
      </c>
      <c r="C1298" s="290">
        <v>0</v>
      </c>
      <c r="D1298" s="290">
        <v>0</v>
      </c>
      <c r="E1298" s="291" t="str">
        <f t="shared" si="67"/>
        <v/>
      </c>
      <c r="F1298" s="261" t="str">
        <f t="shared" si="65"/>
        <v>否</v>
      </c>
      <c r="G1298" s="141" t="str">
        <f t="shared" si="66"/>
        <v>项</v>
      </c>
    </row>
    <row r="1299" ht="36" customHeight="1" spans="1:7">
      <c r="A1299" s="423" t="s">
        <v>2332</v>
      </c>
      <c r="B1299" s="288" t="s">
        <v>2333</v>
      </c>
      <c r="C1299" s="290">
        <v>629</v>
      </c>
      <c r="D1299" s="290">
        <v>871</v>
      </c>
      <c r="E1299" s="291">
        <f t="shared" si="67"/>
        <v>0.385</v>
      </c>
      <c r="F1299" s="261" t="str">
        <f t="shared" si="65"/>
        <v>是</v>
      </c>
      <c r="G1299" s="141" t="str">
        <f t="shared" si="66"/>
        <v>项</v>
      </c>
    </row>
    <row r="1300" ht="36" customHeight="1" spans="1:7">
      <c r="A1300" s="423" t="s">
        <v>2334</v>
      </c>
      <c r="B1300" s="288" t="s">
        <v>2335</v>
      </c>
      <c r="C1300" s="290">
        <v>0</v>
      </c>
      <c r="D1300" s="290">
        <v>0</v>
      </c>
      <c r="E1300" s="291" t="str">
        <f t="shared" si="67"/>
        <v/>
      </c>
      <c r="F1300" s="261" t="str">
        <f t="shared" si="65"/>
        <v>否</v>
      </c>
      <c r="G1300" s="141" t="str">
        <f t="shared" si="66"/>
        <v>项</v>
      </c>
    </row>
    <row r="1301" ht="36" customHeight="1" spans="1:7">
      <c r="A1301" s="422" t="s">
        <v>2336</v>
      </c>
      <c r="B1301" s="284" t="s">
        <v>2337</v>
      </c>
      <c r="C1301" s="293"/>
      <c r="D1301" s="293"/>
      <c r="E1301" s="291" t="str">
        <f t="shared" si="67"/>
        <v/>
      </c>
      <c r="F1301" s="261" t="str">
        <f t="shared" si="65"/>
        <v>否</v>
      </c>
      <c r="G1301" s="141" t="str">
        <f t="shared" si="66"/>
        <v>款</v>
      </c>
    </row>
    <row r="1302" ht="36" customHeight="1" spans="1:7">
      <c r="A1302" s="423" t="s">
        <v>2338</v>
      </c>
      <c r="B1302" s="288" t="s">
        <v>140</v>
      </c>
      <c r="C1302" s="290"/>
      <c r="D1302" s="290"/>
      <c r="E1302" s="291" t="str">
        <f t="shared" si="67"/>
        <v/>
      </c>
      <c r="F1302" s="261" t="str">
        <f t="shared" si="65"/>
        <v>否</v>
      </c>
      <c r="G1302" s="141" t="str">
        <f t="shared" si="66"/>
        <v>项</v>
      </c>
    </row>
    <row r="1303" ht="36" customHeight="1" spans="1:7">
      <c r="A1303" s="423" t="s">
        <v>2339</v>
      </c>
      <c r="B1303" s="288" t="s">
        <v>142</v>
      </c>
      <c r="C1303" s="290">
        <v>0</v>
      </c>
      <c r="D1303" s="290">
        <v>0</v>
      </c>
      <c r="E1303" s="291" t="str">
        <f t="shared" si="67"/>
        <v/>
      </c>
      <c r="F1303" s="261" t="str">
        <f t="shared" si="65"/>
        <v>否</v>
      </c>
      <c r="G1303" s="141" t="str">
        <f t="shared" si="66"/>
        <v>项</v>
      </c>
    </row>
    <row r="1304" ht="36" customHeight="1" spans="1:7">
      <c r="A1304" s="423" t="s">
        <v>2340</v>
      </c>
      <c r="B1304" s="288" t="s">
        <v>144</v>
      </c>
      <c r="C1304" s="290">
        <v>0</v>
      </c>
      <c r="D1304" s="290">
        <v>0</v>
      </c>
      <c r="E1304" s="291" t="str">
        <f t="shared" si="67"/>
        <v/>
      </c>
      <c r="F1304" s="261" t="str">
        <f t="shared" si="65"/>
        <v>否</v>
      </c>
      <c r="G1304" s="141" t="str">
        <f t="shared" si="66"/>
        <v>项</v>
      </c>
    </row>
    <row r="1305" ht="36" customHeight="1" spans="1:7">
      <c r="A1305" s="423" t="s">
        <v>2341</v>
      </c>
      <c r="B1305" s="288" t="s">
        <v>2342</v>
      </c>
      <c r="C1305" s="290"/>
      <c r="D1305" s="290"/>
      <c r="E1305" s="291" t="str">
        <f t="shared" si="67"/>
        <v/>
      </c>
      <c r="F1305" s="261" t="str">
        <f t="shared" si="65"/>
        <v>否</v>
      </c>
      <c r="G1305" s="141" t="str">
        <f t="shared" si="66"/>
        <v>项</v>
      </c>
    </row>
    <row r="1306" ht="36" customHeight="1" spans="1:7">
      <c r="A1306" s="423" t="s">
        <v>2343</v>
      </c>
      <c r="B1306" s="288" t="s">
        <v>2344</v>
      </c>
      <c r="C1306" s="290"/>
      <c r="D1306" s="290"/>
      <c r="E1306" s="291" t="str">
        <f t="shared" si="67"/>
        <v/>
      </c>
      <c r="F1306" s="261" t="str">
        <f t="shared" si="65"/>
        <v>否</v>
      </c>
      <c r="G1306" s="141" t="str">
        <f t="shared" si="66"/>
        <v>项</v>
      </c>
    </row>
    <row r="1307" ht="36" customHeight="1" spans="1:7">
      <c r="A1307" s="422" t="s">
        <v>2345</v>
      </c>
      <c r="B1307" s="284" t="s">
        <v>2346</v>
      </c>
      <c r="C1307" s="293">
        <v>1283</v>
      </c>
      <c r="D1307" s="293">
        <f>SUM(D1308:D1314)</f>
        <v>4832</v>
      </c>
      <c r="E1307" s="291">
        <f t="shared" si="67"/>
        <v>2.766</v>
      </c>
      <c r="F1307" s="261" t="str">
        <f t="shared" si="65"/>
        <v>是</v>
      </c>
      <c r="G1307" s="141" t="str">
        <f t="shared" si="66"/>
        <v>款</v>
      </c>
    </row>
    <row r="1308" ht="36" customHeight="1" spans="1:7">
      <c r="A1308" s="423" t="s">
        <v>2347</v>
      </c>
      <c r="B1308" s="288" t="s">
        <v>140</v>
      </c>
      <c r="C1308" s="290">
        <v>0</v>
      </c>
      <c r="D1308" s="290">
        <v>0</v>
      </c>
      <c r="E1308" s="291" t="str">
        <f t="shared" si="67"/>
        <v/>
      </c>
      <c r="F1308" s="261" t="str">
        <f t="shared" si="65"/>
        <v>否</v>
      </c>
      <c r="G1308" s="141" t="str">
        <f t="shared" si="66"/>
        <v>项</v>
      </c>
    </row>
    <row r="1309" ht="36" customHeight="1" spans="1:7">
      <c r="A1309" s="423" t="s">
        <v>2348</v>
      </c>
      <c r="B1309" s="288" t="s">
        <v>142</v>
      </c>
      <c r="C1309" s="290">
        <v>0</v>
      </c>
      <c r="D1309" s="290">
        <v>0</v>
      </c>
      <c r="E1309" s="291" t="str">
        <f t="shared" si="67"/>
        <v/>
      </c>
      <c r="F1309" s="261" t="str">
        <f t="shared" si="65"/>
        <v>否</v>
      </c>
      <c r="G1309" s="141" t="str">
        <f t="shared" si="66"/>
        <v>项</v>
      </c>
    </row>
    <row r="1310" ht="36" customHeight="1" spans="1:7">
      <c r="A1310" s="423" t="s">
        <v>2349</v>
      </c>
      <c r="B1310" s="288" t="s">
        <v>144</v>
      </c>
      <c r="C1310" s="290">
        <v>0</v>
      </c>
      <c r="D1310" s="290">
        <v>0</v>
      </c>
      <c r="E1310" s="291" t="str">
        <f t="shared" si="67"/>
        <v/>
      </c>
      <c r="F1310" s="261" t="str">
        <f t="shared" si="65"/>
        <v>否</v>
      </c>
      <c r="G1310" s="141" t="str">
        <f t="shared" si="66"/>
        <v>项</v>
      </c>
    </row>
    <row r="1311" ht="36" customHeight="1" spans="1:7">
      <c r="A1311" s="423" t="s">
        <v>2350</v>
      </c>
      <c r="B1311" s="288" t="s">
        <v>2351</v>
      </c>
      <c r="C1311" s="290"/>
      <c r="D1311" s="290"/>
      <c r="E1311" s="291" t="str">
        <f t="shared" si="67"/>
        <v/>
      </c>
      <c r="F1311" s="261" t="str">
        <f t="shared" si="65"/>
        <v>否</v>
      </c>
      <c r="G1311" s="141" t="str">
        <f t="shared" si="66"/>
        <v>项</v>
      </c>
    </row>
    <row r="1312" ht="36" customHeight="1" spans="1:7">
      <c r="A1312" s="423" t="s">
        <v>2352</v>
      </c>
      <c r="B1312" s="288" t="s">
        <v>2353</v>
      </c>
      <c r="C1312" s="290"/>
      <c r="D1312" s="290"/>
      <c r="E1312" s="291" t="str">
        <f t="shared" si="67"/>
        <v/>
      </c>
      <c r="F1312" s="261" t="str">
        <f t="shared" si="65"/>
        <v>否</v>
      </c>
      <c r="G1312" s="141" t="str">
        <f t="shared" si="66"/>
        <v>项</v>
      </c>
    </row>
    <row r="1313" ht="36" customHeight="1" spans="1:7">
      <c r="A1313" s="423" t="s">
        <v>2354</v>
      </c>
      <c r="B1313" s="288" t="s">
        <v>158</v>
      </c>
      <c r="C1313" s="290"/>
      <c r="D1313" s="290"/>
      <c r="E1313" s="291" t="str">
        <f t="shared" si="67"/>
        <v/>
      </c>
      <c r="F1313" s="261" t="str">
        <f t="shared" si="65"/>
        <v>否</v>
      </c>
      <c r="G1313" s="141" t="str">
        <f t="shared" si="66"/>
        <v>项</v>
      </c>
    </row>
    <row r="1314" ht="36" customHeight="1" spans="1:7">
      <c r="A1314" s="423" t="s">
        <v>2355</v>
      </c>
      <c r="B1314" s="288" t="s">
        <v>2356</v>
      </c>
      <c r="C1314" s="290">
        <v>1283</v>
      </c>
      <c r="D1314" s="290">
        <v>4832</v>
      </c>
      <c r="E1314" s="291">
        <f t="shared" si="67"/>
        <v>2.766</v>
      </c>
      <c r="F1314" s="261" t="str">
        <f t="shared" si="65"/>
        <v>是</v>
      </c>
      <c r="G1314" s="141" t="str">
        <f t="shared" si="66"/>
        <v>项</v>
      </c>
    </row>
    <row r="1315" ht="36" customHeight="1" spans="1:7">
      <c r="A1315" s="422" t="s">
        <v>2357</v>
      </c>
      <c r="B1315" s="284" t="s">
        <v>2358</v>
      </c>
      <c r="C1315" s="293">
        <v>161</v>
      </c>
      <c r="D1315" s="293">
        <f>SUM(D1316:D1327)</f>
        <v>149</v>
      </c>
      <c r="E1315" s="291">
        <f t="shared" si="67"/>
        <v>-0.075</v>
      </c>
      <c r="F1315" s="261" t="str">
        <f t="shared" si="65"/>
        <v>是</v>
      </c>
      <c r="G1315" s="141" t="str">
        <f t="shared" si="66"/>
        <v>款</v>
      </c>
    </row>
    <row r="1316" ht="36" customHeight="1" spans="1:7">
      <c r="A1316" s="423" t="s">
        <v>2359</v>
      </c>
      <c r="B1316" s="288" t="s">
        <v>140</v>
      </c>
      <c r="C1316" s="290">
        <v>150</v>
      </c>
      <c r="D1316" s="290">
        <v>137</v>
      </c>
      <c r="E1316" s="291">
        <f t="shared" si="67"/>
        <v>-0.087</v>
      </c>
      <c r="F1316" s="261" t="str">
        <f t="shared" si="65"/>
        <v>是</v>
      </c>
      <c r="G1316" s="141" t="str">
        <f t="shared" si="66"/>
        <v>项</v>
      </c>
    </row>
    <row r="1317" ht="36" customHeight="1" spans="1:7">
      <c r="A1317" s="423" t="s">
        <v>2360</v>
      </c>
      <c r="B1317" s="288" t="s">
        <v>142</v>
      </c>
      <c r="C1317" s="290">
        <v>0</v>
      </c>
      <c r="D1317" s="290">
        <v>0</v>
      </c>
      <c r="E1317" s="291" t="str">
        <f t="shared" si="67"/>
        <v/>
      </c>
      <c r="F1317" s="261" t="str">
        <f t="shared" si="65"/>
        <v>否</v>
      </c>
      <c r="G1317" s="141" t="str">
        <f t="shared" si="66"/>
        <v>项</v>
      </c>
    </row>
    <row r="1318" ht="36" customHeight="1" spans="1:7">
      <c r="A1318" s="423" t="s">
        <v>2361</v>
      </c>
      <c r="B1318" s="288" t="s">
        <v>144</v>
      </c>
      <c r="C1318" s="290">
        <v>0</v>
      </c>
      <c r="D1318" s="290">
        <v>0</v>
      </c>
      <c r="E1318" s="291" t="str">
        <f t="shared" si="67"/>
        <v/>
      </c>
      <c r="F1318" s="261" t="str">
        <f t="shared" si="65"/>
        <v>否</v>
      </c>
      <c r="G1318" s="141" t="str">
        <f t="shared" si="66"/>
        <v>项</v>
      </c>
    </row>
    <row r="1319" ht="36" customHeight="1" spans="1:7">
      <c r="A1319" s="423" t="s">
        <v>2362</v>
      </c>
      <c r="B1319" s="288" t="s">
        <v>2363</v>
      </c>
      <c r="C1319" s="290"/>
      <c r="D1319" s="290"/>
      <c r="E1319" s="291" t="str">
        <f t="shared" si="67"/>
        <v/>
      </c>
      <c r="F1319" s="261" t="str">
        <f t="shared" si="65"/>
        <v>否</v>
      </c>
      <c r="G1319" s="141" t="str">
        <f t="shared" si="66"/>
        <v>项</v>
      </c>
    </row>
    <row r="1320" ht="36" customHeight="1" spans="1:7">
      <c r="A1320" s="423" t="s">
        <v>2364</v>
      </c>
      <c r="B1320" s="288" t="s">
        <v>2365</v>
      </c>
      <c r="C1320" s="290"/>
      <c r="D1320" s="290">
        <v>12</v>
      </c>
      <c r="E1320" s="291" t="str">
        <f t="shared" si="67"/>
        <v/>
      </c>
      <c r="F1320" s="261" t="str">
        <f t="shared" si="65"/>
        <v>是</v>
      </c>
      <c r="G1320" s="141" t="str">
        <f t="shared" si="66"/>
        <v>项</v>
      </c>
    </row>
    <row r="1321" ht="36" customHeight="1" spans="1:7">
      <c r="A1321" s="423" t="s">
        <v>2366</v>
      </c>
      <c r="B1321" s="288" t="s">
        <v>2367</v>
      </c>
      <c r="C1321" s="290">
        <v>11</v>
      </c>
      <c r="D1321" s="290"/>
      <c r="E1321" s="291">
        <f t="shared" si="67"/>
        <v>-1</v>
      </c>
      <c r="F1321" s="261" t="str">
        <f t="shared" si="65"/>
        <v>是</v>
      </c>
      <c r="G1321" s="141" t="str">
        <f t="shared" si="66"/>
        <v>项</v>
      </c>
    </row>
    <row r="1322" ht="36" customHeight="1" spans="1:7">
      <c r="A1322" s="423" t="s">
        <v>2368</v>
      </c>
      <c r="B1322" s="288" t="s">
        <v>2369</v>
      </c>
      <c r="C1322" s="290">
        <v>0</v>
      </c>
      <c r="D1322" s="290">
        <v>0</v>
      </c>
      <c r="E1322" s="291" t="str">
        <f t="shared" si="67"/>
        <v/>
      </c>
      <c r="F1322" s="261" t="str">
        <f t="shared" si="65"/>
        <v>否</v>
      </c>
      <c r="G1322" s="141" t="str">
        <f t="shared" si="66"/>
        <v>项</v>
      </c>
    </row>
    <row r="1323" ht="36" customHeight="1" spans="1:7">
      <c r="A1323" s="423" t="s">
        <v>2370</v>
      </c>
      <c r="B1323" s="288" t="s">
        <v>2371</v>
      </c>
      <c r="C1323" s="290">
        <v>0</v>
      </c>
      <c r="D1323" s="290">
        <v>0</v>
      </c>
      <c r="E1323" s="291" t="str">
        <f t="shared" si="67"/>
        <v/>
      </c>
      <c r="F1323" s="261" t="str">
        <f t="shared" si="65"/>
        <v>否</v>
      </c>
      <c r="G1323" s="141" t="str">
        <f t="shared" si="66"/>
        <v>项</v>
      </c>
    </row>
    <row r="1324" ht="36" customHeight="1" spans="1:7">
      <c r="A1324" s="423" t="s">
        <v>2372</v>
      </c>
      <c r="B1324" s="288" t="s">
        <v>2373</v>
      </c>
      <c r="C1324" s="290">
        <v>0</v>
      </c>
      <c r="D1324" s="290">
        <v>0</v>
      </c>
      <c r="E1324" s="291" t="str">
        <f t="shared" si="67"/>
        <v/>
      </c>
      <c r="F1324" s="261" t="str">
        <f t="shared" si="65"/>
        <v>否</v>
      </c>
      <c r="G1324" s="141" t="str">
        <f t="shared" si="66"/>
        <v>项</v>
      </c>
    </row>
    <row r="1325" ht="36" customHeight="1" spans="1:7">
      <c r="A1325" s="423" t="s">
        <v>2374</v>
      </c>
      <c r="B1325" s="288" t="s">
        <v>2375</v>
      </c>
      <c r="C1325" s="290">
        <v>0</v>
      </c>
      <c r="D1325" s="290">
        <v>0</v>
      </c>
      <c r="E1325" s="291" t="str">
        <f t="shared" si="67"/>
        <v/>
      </c>
      <c r="F1325" s="261" t="str">
        <f t="shared" si="65"/>
        <v>否</v>
      </c>
      <c r="G1325" s="141" t="str">
        <f t="shared" si="66"/>
        <v>项</v>
      </c>
    </row>
    <row r="1326" ht="36" customHeight="1" spans="1:7">
      <c r="A1326" s="423" t="s">
        <v>2376</v>
      </c>
      <c r="B1326" s="288" t="s">
        <v>2377</v>
      </c>
      <c r="C1326" s="290"/>
      <c r="D1326" s="290"/>
      <c r="E1326" s="291" t="str">
        <f t="shared" si="67"/>
        <v/>
      </c>
      <c r="F1326" s="261" t="str">
        <f t="shared" si="65"/>
        <v>否</v>
      </c>
      <c r="G1326" s="141" t="str">
        <f t="shared" si="66"/>
        <v>项</v>
      </c>
    </row>
    <row r="1327" ht="36" customHeight="1" spans="1:7">
      <c r="A1327" s="423" t="s">
        <v>2378</v>
      </c>
      <c r="B1327" s="288" t="s">
        <v>2379</v>
      </c>
      <c r="C1327" s="290"/>
      <c r="D1327" s="290"/>
      <c r="E1327" s="291" t="str">
        <f t="shared" si="67"/>
        <v/>
      </c>
      <c r="F1327" s="261" t="str">
        <f t="shared" si="65"/>
        <v>否</v>
      </c>
      <c r="G1327" s="141" t="str">
        <f t="shared" si="66"/>
        <v>项</v>
      </c>
    </row>
    <row r="1328" ht="36" customHeight="1" spans="1:7">
      <c r="A1328" s="422" t="s">
        <v>2380</v>
      </c>
      <c r="B1328" s="284" t="s">
        <v>2381</v>
      </c>
      <c r="C1328" s="293">
        <v>8233</v>
      </c>
      <c r="D1328" s="293">
        <f>SUM(D1329:D1331)</f>
        <v>2041</v>
      </c>
      <c r="E1328" s="291">
        <f t="shared" si="67"/>
        <v>-0.752</v>
      </c>
      <c r="F1328" s="261" t="str">
        <f t="shared" si="65"/>
        <v>是</v>
      </c>
      <c r="G1328" s="141" t="str">
        <f t="shared" si="66"/>
        <v>款</v>
      </c>
    </row>
    <row r="1329" ht="36" customHeight="1" spans="1:7">
      <c r="A1329" s="423" t="s">
        <v>2382</v>
      </c>
      <c r="B1329" s="288" t="s">
        <v>2383</v>
      </c>
      <c r="C1329" s="290">
        <v>7941</v>
      </c>
      <c r="D1329" s="290">
        <v>2000</v>
      </c>
      <c r="E1329" s="291">
        <f t="shared" si="67"/>
        <v>-0.748</v>
      </c>
      <c r="F1329" s="261" t="str">
        <f t="shared" si="65"/>
        <v>是</v>
      </c>
      <c r="G1329" s="141" t="str">
        <f t="shared" si="66"/>
        <v>项</v>
      </c>
    </row>
    <row r="1330" ht="36" customHeight="1" spans="1:7">
      <c r="A1330" s="423" t="s">
        <v>2384</v>
      </c>
      <c r="B1330" s="288" t="s">
        <v>2385</v>
      </c>
      <c r="C1330" s="290">
        <v>282</v>
      </c>
      <c r="D1330" s="290">
        <v>0</v>
      </c>
      <c r="E1330" s="291">
        <f t="shared" si="67"/>
        <v>-1</v>
      </c>
      <c r="F1330" s="261" t="str">
        <f t="shared" si="65"/>
        <v>是</v>
      </c>
      <c r="G1330" s="141" t="str">
        <f t="shared" si="66"/>
        <v>项</v>
      </c>
    </row>
    <row r="1331" ht="36" customHeight="1" spans="1:7">
      <c r="A1331" s="423" t="s">
        <v>2386</v>
      </c>
      <c r="B1331" s="288" t="s">
        <v>2387</v>
      </c>
      <c r="C1331" s="290"/>
      <c r="D1331" s="290">
        <v>41</v>
      </c>
      <c r="E1331" s="291" t="str">
        <f t="shared" si="67"/>
        <v/>
      </c>
      <c r="F1331" s="261" t="str">
        <f t="shared" si="65"/>
        <v>是</v>
      </c>
      <c r="G1331" s="141" t="str">
        <f t="shared" si="66"/>
        <v>项</v>
      </c>
    </row>
    <row r="1332" ht="36" customHeight="1" spans="1:7">
      <c r="A1332" s="422" t="s">
        <v>2388</v>
      </c>
      <c r="B1332" s="284" t="s">
        <v>2389</v>
      </c>
      <c r="C1332" s="293">
        <v>385</v>
      </c>
      <c r="D1332" s="293">
        <f>SUM(D1333:D1337)</f>
        <v>1053</v>
      </c>
      <c r="E1332" s="291">
        <f t="shared" si="67"/>
        <v>1.735</v>
      </c>
      <c r="F1332" s="261" t="str">
        <f t="shared" si="65"/>
        <v>是</v>
      </c>
      <c r="G1332" s="141" t="str">
        <f t="shared" si="66"/>
        <v>款</v>
      </c>
    </row>
    <row r="1333" ht="36" customHeight="1" spans="1:7">
      <c r="A1333" s="423" t="s">
        <v>2390</v>
      </c>
      <c r="B1333" s="288" t="s">
        <v>2391</v>
      </c>
      <c r="C1333" s="290">
        <v>0</v>
      </c>
      <c r="D1333" s="290">
        <v>0</v>
      </c>
      <c r="E1333" s="291" t="str">
        <f t="shared" si="67"/>
        <v/>
      </c>
      <c r="F1333" s="261" t="str">
        <f t="shared" si="65"/>
        <v>否</v>
      </c>
      <c r="G1333" s="141" t="str">
        <f t="shared" si="66"/>
        <v>项</v>
      </c>
    </row>
    <row r="1334" ht="36" customHeight="1" spans="1:7">
      <c r="A1334" s="423" t="s">
        <v>2392</v>
      </c>
      <c r="B1334" s="288" t="s">
        <v>2393</v>
      </c>
      <c r="C1334" s="290">
        <v>0</v>
      </c>
      <c r="D1334" s="290">
        <v>0</v>
      </c>
      <c r="E1334" s="291" t="str">
        <f t="shared" si="67"/>
        <v/>
      </c>
      <c r="F1334" s="261" t="str">
        <f t="shared" si="65"/>
        <v>否</v>
      </c>
      <c r="G1334" s="141" t="str">
        <f t="shared" si="66"/>
        <v>项</v>
      </c>
    </row>
    <row r="1335" ht="36" customHeight="1" spans="1:7">
      <c r="A1335" s="423" t="s">
        <v>2394</v>
      </c>
      <c r="B1335" s="288" t="s">
        <v>2395</v>
      </c>
      <c r="C1335" s="290">
        <v>385</v>
      </c>
      <c r="D1335" s="290">
        <v>1053</v>
      </c>
      <c r="E1335" s="291">
        <f t="shared" si="67"/>
        <v>1.735</v>
      </c>
      <c r="F1335" s="261" t="str">
        <f t="shared" si="65"/>
        <v>是</v>
      </c>
      <c r="G1335" s="141" t="str">
        <f t="shared" si="66"/>
        <v>项</v>
      </c>
    </row>
    <row r="1336" ht="36" customHeight="1" spans="1:7">
      <c r="A1336" s="423" t="s">
        <v>2396</v>
      </c>
      <c r="B1336" s="288" t="s">
        <v>2397</v>
      </c>
      <c r="C1336" s="290">
        <v>0</v>
      </c>
      <c r="D1336" s="290">
        <v>0</v>
      </c>
      <c r="E1336" s="291" t="str">
        <f t="shared" si="67"/>
        <v/>
      </c>
      <c r="F1336" s="261" t="str">
        <f t="shared" si="65"/>
        <v>否</v>
      </c>
      <c r="G1336" s="141" t="str">
        <f t="shared" si="66"/>
        <v>项</v>
      </c>
    </row>
    <row r="1337" ht="36" customHeight="1" spans="1:7">
      <c r="A1337" s="423" t="s">
        <v>2398</v>
      </c>
      <c r="B1337" s="288" t="s">
        <v>2399</v>
      </c>
      <c r="C1337" s="290">
        <v>0</v>
      </c>
      <c r="D1337" s="290">
        <v>0</v>
      </c>
      <c r="E1337" s="291" t="str">
        <f t="shared" si="67"/>
        <v/>
      </c>
      <c r="F1337" s="261" t="str">
        <f t="shared" si="65"/>
        <v>否</v>
      </c>
      <c r="G1337" s="141" t="str">
        <f t="shared" si="66"/>
        <v>项</v>
      </c>
    </row>
    <row r="1338" ht="36" customHeight="1" spans="1:7">
      <c r="A1338" s="422" t="s">
        <v>2400</v>
      </c>
      <c r="B1338" s="284" t="s">
        <v>2401</v>
      </c>
      <c r="C1338" s="293">
        <v>263</v>
      </c>
      <c r="D1338" s="293">
        <f>D1339</f>
        <v>0</v>
      </c>
      <c r="E1338" s="291">
        <f t="shared" si="67"/>
        <v>-1</v>
      </c>
      <c r="F1338" s="261" t="str">
        <f t="shared" si="65"/>
        <v>是</v>
      </c>
      <c r="G1338" s="141" t="str">
        <f t="shared" si="66"/>
        <v>款</v>
      </c>
    </row>
    <row r="1339" ht="36" customHeight="1" spans="1:7">
      <c r="A1339" s="288" t="s">
        <v>2402</v>
      </c>
      <c r="B1339" s="288" t="s">
        <v>2403</v>
      </c>
      <c r="C1339" s="290">
        <v>263</v>
      </c>
      <c r="D1339" s="290">
        <v>0</v>
      </c>
      <c r="E1339" s="291">
        <f t="shared" si="67"/>
        <v>-1</v>
      </c>
      <c r="F1339" s="261" t="str">
        <f t="shared" si="65"/>
        <v>是</v>
      </c>
      <c r="G1339" s="141" t="str">
        <f t="shared" si="66"/>
        <v>项</v>
      </c>
    </row>
    <row r="1340" ht="36" customHeight="1" spans="1:7">
      <c r="A1340" s="284" t="s">
        <v>2404</v>
      </c>
      <c r="B1340" s="427" t="s">
        <v>520</v>
      </c>
      <c r="C1340" s="428"/>
      <c r="D1340" s="428"/>
      <c r="E1340" s="291" t="str">
        <f t="shared" si="67"/>
        <v/>
      </c>
      <c r="F1340" s="261" t="str">
        <f t="shared" si="65"/>
        <v>否</v>
      </c>
      <c r="G1340" s="141" t="str">
        <f t="shared" si="66"/>
        <v>项</v>
      </c>
    </row>
    <row r="1341" ht="36" customHeight="1" spans="1:7">
      <c r="A1341" s="422" t="s">
        <v>112</v>
      </c>
      <c r="B1341" s="284" t="s">
        <v>113</v>
      </c>
      <c r="C1341" s="293">
        <v>6000</v>
      </c>
      <c r="D1341" s="293">
        <v>8000</v>
      </c>
      <c r="E1341" s="291">
        <f t="shared" si="67"/>
        <v>0.333</v>
      </c>
      <c r="F1341" s="261" t="str">
        <f t="shared" si="65"/>
        <v>是</v>
      </c>
      <c r="G1341" s="141" t="str">
        <f t="shared" si="66"/>
        <v>类</v>
      </c>
    </row>
    <row r="1342" ht="36" customHeight="1" spans="1:7">
      <c r="A1342" s="422" t="s">
        <v>114</v>
      </c>
      <c r="B1342" s="284" t="s">
        <v>115</v>
      </c>
      <c r="C1342" s="290">
        <v>13356</v>
      </c>
      <c r="D1342" s="293">
        <f>D1343</f>
        <v>12000</v>
      </c>
      <c r="E1342" s="291">
        <f t="shared" si="67"/>
        <v>-0.102</v>
      </c>
      <c r="F1342" s="261" t="str">
        <f t="shared" si="65"/>
        <v>是</v>
      </c>
      <c r="G1342" s="141" t="str">
        <f t="shared" si="66"/>
        <v>类</v>
      </c>
    </row>
    <row r="1343" ht="36" customHeight="1" spans="1:7">
      <c r="A1343" s="422" t="s">
        <v>2405</v>
      </c>
      <c r="B1343" s="284" t="s">
        <v>2406</v>
      </c>
      <c r="C1343" s="290">
        <v>13356</v>
      </c>
      <c r="D1343" s="293">
        <f>SUM(D1344:D1347)</f>
        <v>12000</v>
      </c>
      <c r="E1343" s="291">
        <f t="shared" si="67"/>
        <v>-0.102</v>
      </c>
      <c r="F1343" s="261" t="str">
        <f t="shared" si="65"/>
        <v>是</v>
      </c>
      <c r="G1343" s="141" t="str">
        <f t="shared" si="66"/>
        <v>款</v>
      </c>
    </row>
    <row r="1344" ht="36" customHeight="1" spans="1:7">
      <c r="A1344" s="423" t="s">
        <v>2407</v>
      </c>
      <c r="B1344" s="288" t="s">
        <v>2408</v>
      </c>
      <c r="C1344" s="290">
        <v>13356</v>
      </c>
      <c r="D1344" s="290">
        <v>12000</v>
      </c>
      <c r="E1344" s="291">
        <f t="shared" si="67"/>
        <v>-0.102</v>
      </c>
      <c r="F1344" s="261" t="str">
        <f t="shared" si="65"/>
        <v>是</v>
      </c>
      <c r="G1344" s="141" t="str">
        <f t="shared" si="66"/>
        <v>项</v>
      </c>
    </row>
    <row r="1345" ht="36" customHeight="1" spans="1:7">
      <c r="A1345" s="423" t="s">
        <v>2409</v>
      </c>
      <c r="B1345" s="288" t="s">
        <v>2410</v>
      </c>
      <c r="C1345" s="290"/>
      <c r="D1345" s="290"/>
      <c r="E1345" s="291" t="str">
        <f t="shared" si="67"/>
        <v/>
      </c>
      <c r="F1345" s="261" t="str">
        <f t="shared" si="65"/>
        <v>否</v>
      </c>
      <c r="G1345" s="141" t="str">
        <f t="shared" si="66"/>
        <v>项</v>
      </c>
    </row>
    <row r="1346" ht="36" customHeight="1" spans="1:7">
      <c r="A1346" s="423" t="s">
        <v>2411</v>
      </c>
      <c r="B1346" s="288" t="s">
        <v>2412</v>
      </c>
      <c r="C1346" s="290"/>
      <c r="D1346" s="290"/>
      <c r="E1346" s="291" t="str">
        <f t="shared" si="67"/>
        <v/>
      </c>
      <c r="F1346" s="261" t="str">
        <f t="shared" si="65"/>
        <v>否</v>
      </c>
      <c r="G1346" s="141" t="str">
        <f t="shared" si="66"/>
        <v>项</v>
      </c>
    </row>
    <row r="1347" ht="36" customHeight="1" spans="1:7">
      <c r="A1347" s="423">
        <v>2320399</v>
      </c>
      <c r="B1347" s="288" t="s">
        <v>2413</v>
      </c>
      <c r="C1347" s="290">
        <v>0</v>
      </c>
      <c r="D1347" s="290">
        <v>0</v>
      </c>
      <c r="E1347" s="291" t="str">
        <f t="shared" si="67"/>
        <v/>
      </c>
      <c r="F1347" s="261" t="str">
        <f t="shared" si="65"/>
        <v>否</v>
      </c>
      <c r="G1347" s="141" t="str">
        <f t="shared" si="66"/>
        <v>项</v>
      </c>
    </row>
    <row r="1348" ht="36" customHeight="1" spans="1:7">
      <c r="A1348" s="422" t="s">
        <v>2414</v>
      </c>
      <c r="B1348" s="427" t="s">
        <v>520</v>
      </c>
      <c r="C1348" s="293"/>
      <c r="D1348" s="293"/>
      <c r="E1348" s="291" t="str">
        <f t="shared" si="67"/>
        <v/>
      </c>
      <c r="F1348" s="261" t="str">
        <f t="shared" si="65"/>
        <v>否</v>
      </c>
      <c r="G1348" s="141" t="str">
        <f t="shared" si="66"/>
        <v>项</v>
      </c>
    </row>
    <row r="1349" ht="36" customHeight="1" spans="1:7">
      <c r="A1349" s="422" t="s">
        <v>116</v>
      </c>
      <c r="B1349" s="284" t="s">
        <v>117</v>
      </c>
      <c r="C1349" s="293">
        <v>85</v>
      </c>
      <c r="D1349" s="293">
        <f>D1350</f>
        <v>20</v>
      </c>
      <c r="E1349" s="291">
        <f t="shared" si="67"/>
        <v>-0.765</v>
      </c>
      <c r="F1349" s="261" t="str">
        <f t="shared" ref="F1349:F1356" si="68">IF(LEN(A1349)=3,"是",IF(B1349&lt;&gt;"",IF(SUM(C1349:D1349)&lt;&gt;0,"是","否"),"是"))</f>
        <v>是</v>
      </c>
      <c r="G1349" s="141" t="str">
        <f t="shared" ref="G1349:G1354" si="69">IF(LEN(A1349)=3,"类",IF(LEN(A1349)=5,"款","项"))</f>
        <v>类</v>
      </c>
    </row>
    <row r="1350" ht="36" customHeight="1" spans="1:7">
      <c r="A1350" s="422" t="s">
        <v>2415</v>
      </c>
      <c r="B1350" s="284" t="s">
        <v>2416</v>
      </c>
      <c r="C1350" s="293">
        <v>85</v>
      </c>
      <c r="D1350" s="293">
        <v>20</v>
      </c>
      <c r="E1350" s="291">
        <f t="shared" si="67"/>
        <v>-0.765</v>
      </c>
      <c r="F1350" s="261" t="str">
        <f t="shared" si="68"/>
        <v>是</v>
      </c>
      <c r="G1350" s="141" t="str">
        <f t="shared" si="69"/>
        <v>款</v>
      </c>
    </row>
    <row r="1351" ht="36" customHeight="1" spans="1:7">
      <c r="A1351" s="422" t="s">
        <v>118</v>
      </c>
      <c r="B1351" s="284" t="s">
        <v>119</v>
      </c>
      <c r="C1351" s="293"/>
      <c r="D1351" s="293"/>
      <c r="E1351" s="291" t="str">
        <f t="shared" si="67"/>
        <v/>
      </c>
      <c r="F1351" s="261" t="str">
        <f t="shared" si="68"/>
        <v>是</v>
      </c>
      <c r="G1351" s="141" t="str">
        <f t="shared" si="69"/>
        <v>类</v>
      </c>
    </row>
    <row r="1352" ht="36" customHeight="1" spans="1:7">
      <c r="A1352" s="422" t="s">
        <v>2417</v>
      </c>
      <c r="B1352" s="284" t="s">
        <v>2418</v>
      </c>
      <c r="C1352" s="293"/>
      <c r="D1352" s="293"/>
      <c r="E1352" s="291" t="str">
        <f t="shared" si="67"/>
        <v/>
      </c>
      <c r="F1352" s="261" t="str">
        <f t="shared" si="68"/>
        <v>否</v>
      </c>
      <c r="G1352" s="141" t="str">
        <f t="shared" si="69"/>
        <v>款</v>
      </c>
    </row>
    <row r="1353" ht="36" customHeight="1" spans="1:7">
      <c r="A1353" s="422" t="s">
        <v>2419</v>
      </c>
      <c r="B1353" s="284" t="s">
        <v>2084</v>
      </c>
      <c r="C1353" s="293"/>
      <c r="D1353" s="293"/>
      <c r="E1353" s="291" t="str">
        <f t="shared" si="67"/>
        <v/>
      </c>
      <c r="F1353" s="261" t="str">
        <f t="shared" si="68"/>
        <v>否</v>
      </c>
      <c r="G1353" s="141" t="str">
        <f t="shared" si="69"/>
        <v>款</v>
      </c>
    </row>
    <row r="1354" ht="36" customHeight="1" spans="1:7">
      <c r="A1354" s="426" t="s">
        <v>2420</v>
      </c>
      <c r="B1354" s="427" t="s">
        <v>520</v>
      </c>
      <c r="C1354" s="442">
        <v>0</v>
      </c>
      <c r="D1354" s="442">
        <v>0</v>
      </c>
      <c r="E1354" s="291" t="str">
        <f t="shared" si="67"/>
        <v/>
      </c>
      <c r="F1354" s="261" t="str">
        <f t="shared" si="68"/>
        <v>否</v>
      </c>
      <c r="G1354" s="141" t="str">
        <f t="shared" si="69"/>
        <v>项</v>
      </c>
    </row>
    <row r="1355" ht="36" customHeight="1" spans="1:6">
      <c r="A1355" s="443"/>
      <c r="B1355" s="427"/>
      <c r="C1355" s="442"/>
      <c r="D1355" s="442"/>
      <c r="E1355" s="291" t="str">
        <f t="shared" si="67"/>
        <v/>
      </c>
      <c r="F1355" s="261" t="str">
        <f t="shared" si="68"/>
        <v>是</v>
      </c>
    </row>
    <row r="1356" ht="36" customHeight="1" spans="1:6">
      <c r="A1356" s="444"/>
      <c r="B1356" s="445" t="s">
        <v>2421</v>
      </c>
      <c r="C1356" s="285">
        <f>SUM(C4,C250,C253,C273,C367,C423,C480,C540,C670,C744,C824,C848,C961,C1026,C1097,C1118,C1146,C1156,C1202,C1223,C1282,C1341,C1342,C1349,C1351)</f>
        <v>517000</v>
      </c>
      <c r="D1356" s="285">
        <f>SUM(D4,D250,D253,D273,D367,D423,D480,D540,D670,D744,D824,D848,D961,D1026,D1097,D1118,D1146,D1156,D1202,D1223,D1282,D1341,D1342,D1349,D1351)</f>
        <v>482000</v>
      </c>
      <c r="E1356" s="291">
        <f t="shared" si="67"/>
        <v>-0.068</v>
      </c>
      <c r="F1356" s="261" t="str">
        <f t="shared" si="68"/>
        <v>是</v>
      </c>
    </row>
    <row r="1357" spans="3:3">
      <c r="C1357" s="359"/>
    </row>
    <row r="1358" spans="3:3">
      <c r="C1358" s="384"/>
    </row>
    <row r="1359" spans="3:3">
      <c r="C1359" s="359"/>
    </row>
    <row r="1360" spans="3:3">
      <c r="C1360" s="384"/>
    </row>
    <row r="1361" spans="3:3">
      <c r="C1361" s="359"/>
    </row>
    <row r="1362" spans="3:3">
      <c r="C1362" s="359"/>
    </row>
    <row r="1363" spans="3:3">
      <c r="C1363" s="384"/>
    </row>
    <row r="1364" spans="3:3">
      <c r="C1364" s="359"/>
    </row>
    <row r="1365" spans="3:3">
      <c r="C1365" s="359"/>
    </row>
    <row r="1366" spans="3:3">
      <c r="C1366" s="359"/>
    </row>
    <row r="1367" spans="3:3">
      <c r="C1367" s="359"/>
    </row>
    <row r="1368" spans="3:5">
      <c r="C1368" s="384"/>
      <c r="E1368" s="313">
        <f>IF(C1356&lt;&gt;0,IF((D1356/C1356-1)&lt;-30%,"",IF((D1356/C1356-1)&gt;150%,"",D1356/C1356-1)),"")</f>
        <v>0</v>
      </c>
    </row>
    <row r="1369" spans="3:3">
      <c r="C1369" s="359"/>
    </row>
  </sheetData>
  <autoFilter ref="A3:G1356">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601">
    <cfRule type="cellIs" dxfId="2" priority="756" stopIfTrue="1" operator="lessThan">
      <formula>0</formula>
    </cfRule>
  </conditionalFormatting>
  <conditionalFormatting sqref="F602">
    <cfRule type="cellIs" dxfId="2" priority="755" stopIfTrue="1" operator="lessThan">
      <formula>0</formula>
    </cfRule>
  </conditionalFormatting>
  <conditionalFormatting sqref="F603">
    <cfRule type="cellIs" dxfId="2" priority="754" stopIfTrue="1" operator="lessThan">
      <formula>0</formula>
    </cfRule>
  </conditionalFormatting>
  <conditionalFormatting sqref="F604">
    <cfRule type="cellIs" dxfId="2" priority="753" stopIfTrue="1" operator="lessThan">
      <formula>0</formula>
    </cfRule>
  </conditionalFormatting>
  <conditionalFormatting sqref="F605">
    <cfRule type="cellIs" dxfId="2" priority="752" stopIfTrue="1" operator="lessThan">
      <formula>0</formula>
    </cfRule>
  </conditionalFormatting>
  <conditionalFormatting sqref="F606">
    <cfRule type="cellIs" dxfId="2" priority="751" stopIfTrue="1" operator="lessThan">
      <formula>0</formula>
    </cfRule>
  </conditionalFormatting>
  <conditionalFormatting sqref="F607">
    <cfRule type="cellIs" dxfId="2" priority="750" stopIfTrue="1" operator="lessThan">
      <formula>0</formula>
    </cfRule>
  </conditionalFormatting>
  <conditionalFormatting sqref="F608">
    <cfRule type="cellIs" dxfId="2" priority="749" stopIfTrue="1" operator="lessThan">
      <formula>0</formula>
    </cfRule>
  </conditionalFormatting>
  <conditionalFormatting sqref="F609">
    <cfRule type="cellIs" dxfId="2" priority="748" stopIfTrue="1" operator="lessThan">
      <formula>0</formula>
    </cfRule>
  </conditionalFormatting>
  <conditionalFormatting sqref="F610">
    <cfRule type="cellIs" dxfId="2" priority="747" stopIfTrue="1" operator="lessThan">
      <formula>0</formula>
    </cfRule>
  </conditionalFormatting>
  <conditionalFormatting sqref="F611">
    <cfRule type="cellIs" dxfId="2" priority="746" stopIfTrue="1" operator="lessThan">
      <formula>0</formula>
    </cfRule>
  </conditionalFormatting>
  <conditionalFormatting sqref="F612">
    <cfRule type="cellIs" dxfId="2" priority="745" stopIfTrue="1" operator="lessThan">
      <formula>0</formula>
    </cfRule>
  </conditionalFormatting>
  <conditionalFormatting sqref="F613">
    <cfRule type="cellIs" dxfId="2" priority="744" stopIfTrue="1" operator="lessThan">
      <formula>0</formula>
    </cfRule>
  </conditionalFormatting>
  <conditionalFormatting sqref="F614">
    <cfRule type="cellIs" dxfId="2" priority="743" stopIfTrue="1" operator="lessThan">
      <formula>0</formula>
    </cfRule>
  </conditionalFormatting>
  <conditionalFormatting sqref="F615">
    <cfRule type="cellIs" dxfId="2" priority="742" stopIfTrue="1" operator="lessThan">
      <formula>0</formula>
    </cfRule>
  </conditionalFormatting>
  <conditionalFormatting sqref="F616">
    <cfRule type="cellIs" dxfId="2" priority="741" stopIfTrue="1" operator="lessThan">
      <formula>0</formula>
    </cfRule>
  </conditionalFormatting>
  <conditionalFormatting sqref="F617">
    <cfRule type="cellIs" dxfId="2" priority="740" stopIfTrue="1" operator="lessThan">
      <formula>0</formula>
    </cfRule>
  </conditionalFormatting>
  <conditionalFormatting sqref="F618">
    <cfRule type="cellIs" dxfId="2" priority="739" stopIfTrue="1" operator="lessThan">
      <formula>0</formula>
    </cfRule>
  </conditionalFormatting>
  <conditionalFormatting sqref="F619">
    <cfRule type="cellIs" dxfId="2" priority="738" stopIfTrue="1" operator="lessThan">
      <formula>0</formula>
    </cfRule>
  </conditionalFormatting>
  <conditionalFormatting sqref="F620">
    <cfRule type="cellIs" dxfId="2" priority="737" stopIfTrue="1" operator="lessThan">
      <formula>0</formula>
    </cfRule>
  </conditionalFormatting>
  <conditionalFormatting sqref="F621">
    <cfRule type="cellIs" dxfId="2" priority="736" stopIfTrue="1" operator="lessThan">
      <formula>0</formula>
    </cfRule>
  </conditionalFormatting>
  <conditionalFormatting sqref="F622">
    <cfRule type="cellIs" dxfId="2" priority="735" stopIfTrue="1" operator="lessThan">
      <formula>0</formula>
    </cfRule>
  </conditionalFormatting>
  <conditionalFormatting sqref="F623">
    <cfRule type="cellIs" dxfId="2" priority="734" stopIfTrue="1" operator="lessThan">
      <formula>0</formula>
    </cfRule>
  </conditionalFormatting>
  <conditionalFormatting sqref="F624">
    <cfRule type="cellIs" dxfId="2" priority="733" stopIfTrue="1" operator="lessThan">
      <formula>0</formula>
    </cfRule>
  </conditionalFormatting>
  <conditionalFormatting sqref="F625">
    <cfRule type="cellIs" dxfId="2" priority="732" stopIfTrue="1" operator="lessThan">
      <formula>0</formula>
    </cfRule>
  </conditionalFormatting>
  <conditionalFormatting sqref="F626">
    <cfRule type="cellIs" dxfId="2" priority="731" stopIfTrue="1" operator="lessThan">
      <formula>0</formula>
    </cfRule>
  </conditionalFormatting>
  <conditionalFormatting sqref="F627">
    <cfRule type="cellIs" dxfId="2" priority="730" stopIfTrue="1" operator="lessThan">
      <formula>0</formula>
    </cfRule>
  </conditionalFormatting>
  <conditionalFormatting sqref="F628">
    <cfRule type="cellIs" dxfId="2" priority="729" stopIfTrue="1" operator="lessThan">
      <formula>0</formula>
    </cfRule>
  </conditionalFormatting>
  <conditionalFormatting sqref="F629">
    <cfRule type="cellIs" dxfId="2" priority="728" stopIfTrue="1" operator="lessThan">
      <formula>0</formula>
    </cfRule>
  </conditionalFormatting>
  <conditionalFormatting sqref="F630">
    <cfRule type="cellIs" dxfId="2" priority="727" stopIfTrue="1" operator="lessThan">
      <formula>0</formula>
    </cfRule>
  </conditionalFormatting>
  <conditionalFormatting sqref="F631">
    <cfRule type="cellIs" dxfId="2" priority="726" stopIfTrue="1" operator="lessThan">
      <formula>0</formula>
    </cfRule>
  </conditionalFormatting>
  <conditionalFormatting sqref="F632">
    <cfRule type="cellIs" dxfId="2" priority="725" stopIfTrue="1" operator="lessThan">
      <formula>0</formula>
    </cfRule>
  </conditionalFormatting>
  <conditionalFormatting sqref="F633">
    <cfRule type="cellIs" dxfId="2" priority="724" stopIfTrue="1" operator="lessThan">
      <formula>0</formula>
    </cfRule>
  </conditionalFormatting>
  <conditionalFormatting sqref="F634">
    <cfRule type="cellIs" dxfId="2" priority="723" stopIfTrue="1" operator="lessThan">
      <formula>0</formula>
    </cfRule>
  </conditionalFormatting>
  <conditionalFormatting sqref="F635">
    <cfRule type="cellIs" dxfId="2" priority="722" stopIfTrue="1" operator="lessThan">
      <formula>0</formula>
    </cfRule>
  </conditionalFormatting>
  <conditionalFormatting sqref="F636">
    <cfRule type="cellIs" dxfId="2" priority="721" stopIfTrue="1" operator="lessThan">
      <formula>0</formula>
    </cfRule>
  </conditionalFormatting>
  <conditionalFormatting sqref="F637">
    <cfRule type="cellIs" dxfId="2" priority="720" stopIfTrue="1" operator="lessThan">
      <formula>0</formula>
    </cfRule>
  </conditionalFormatting>
  <conditionalFormatting sqref="F638">
    <cfRule type="cellIs" dxfId="2" priority="719" stopIfTrue="1" operator="lessThan">
      <formula>0</formula>
    </cfRule>
  </conditionalFormatting>
  <conditionalFormatting sqref="F639">
    <cfRule type="cellIs" dxfId="2" priority="718" stopIfTrue="1" operator="lessThan">
      <formula>0</formula>
    </cfRule>
  </conditionalFormatting>
  <conditionalFormatting sqref="F640">
    <cfRule type="cellIs" dxfId="2" priority="717" stopIfTrue="1" operator="lessThan">
      <formula>0</formula>
    </cfRule>
  </conditionalFormatting>
  <conditionalFormatting sqref="F641">
    <cfRule type="cellIs" dxfId="2" priority="716" stopIfTrue="1" operator="lessThan">
      <formula>0</formula>
    </cfRule>
  </conditionalFormatting>
  <conditionalFormatting sqref="F642">
    <cfRule type="cellIs" dxfId="2" priority="715" stopIfTrue="1" operator="lessThan">
      <formula>0</formula>
    </cfRule>
  </conditionalFormatting>
  <conditionalFormatting sqref="F643">
    <cfRule type="cellIs" dxfId="2" priority="714" stopIfTrue="1" operator="lessThan">
      <formula>0</formula>
    </cfRule>
  </conditionalFormatting>
  <conditionalFormatting sqref="F644">
    <cfRule type="cellIs" dxfId="2" priority="713" stopIfTrue="1" operator="lessThan">
      <formula>0</formula>
    </cfRule>
  </conditionalFormatting>
  <conditionalFormatting sqref="F645">
    <cfRule type="cellIs" dxfId="2" priority="712" stopIfTrue="1" operator="lessThan">
      <formula>0</formula>
    </cfRule>
  </conditionalFormatting>
  <conditionalFormatting sqref="F646">
    <cfRule type="cellIs" dxfId="2" priority="711" stopIfTrue="1" operator="lessThan">
      <formula>0</formula>
    </cfRule>
  </conditionalFormatting>
  <conditionalFormatting sqref="F647">
    <cfRule type="cellIs" dxfId="2" priority="710" stopIfTrue="1" operator="lessThan">
      <formula>0</formula>
    </cfRule>
  </conditionalFormatting>
  <conditionalFormatting sqref="F648">
    <cfRule type="cellIs" dxfId="2" priority="709" stopIfTrue="1" operator="lessThan">
      <formula>0</formula>
    </cfRule>
  </conditionalFormatting>
  <conditionalFormatting sqref="F649">
    <cfRule type="cellIs" dxfId="2" priority="708" stopIfTrue="1" operator="lessThan">
      <formula>0</formula>
    </cfRule>
  </conditionalFormatting>
  <conditionalFormatting sqref="F650">
    <cfRule type="cellIs" dxfId="2" priority="707" stopIfTrue="1" operator="lessThan">
      <formula>0</formula>
    </cfRule>
  </conditionalFormatting>
  <conditionalFormatting sqref="F651">
    <cfRule type="cellIs" dxfId="2" priority="706" stopIfTrue="1" operator="lessThan">
      <formula>0</formula>
    </cfRule>
  </conditionalFormatting>
  <conditionalFormatting sqref="F652">
    <cfRule type="cellIs" dxfId="2" priority="705" stopIfTrue="1" operator="lessThan">
      <formula>0</formula>
    </cfRule>
  </conditionalFormatting>
  <conditionalFormatting sqref="F653">
    <cfRule type="cellIs" dxfId="2" priority="704" stopIfTrue="1" operator="lessThan">
      <formula>0</formula>
    </cfRule>
  </conditionalFormatting>
  <conditionalFormatting sqref="F654">
    <cfRule type="cellIs" dxfId="2" priority="703" stopIfTrue="1" operator="lessThan">
      <formula>0</formula>
    </cfRule>
  </conditionalFormatting>
  <conditionalFormatting sqref="F655">
    <cfRule type="cellIs" dxfId="2" priority="702" stopIfTrue="1" operator="lessThan">
      <formula>0</formula>
    </cfRule>
  </conditionalFormatting>
  <conditionalFormatting sqref="F656">
    <cfRule type="cellIs" dxfId="2" priority="701" stopIfTrue="1" operator="lessThan">
      <formula>0</formula>
    </cfRule>
  </conditionalFormatting>
  <conditionalFormatting sqref="F657">
    <cfRule type="cellIs" dxfId="2" priority="700" stopIfTrue="1" operator="lessThan">
      <formula>0</formula>
    </cfRule>
  </conditionalFormatting>
  <conditionalFormatting sqref="F658">
    <cfRule type="cellIs" dxfId="2" priority="699" stopIfTrue="1" operator="lessThan">
      <formula>0</formula>
    </cfRule>
  </conditionalFormatting>
  <conditionalFormatting sqref="F659">
    <cfRule type="cellIs" dxfId="2" priority="698" stopIfTrue="1" operator="lessThan">
      <formula>0</formula>
    </cfRule>
  </conditionalFormatting>
  <conditionalFormatting sqref="F660">
    <cfRule type="cellIs" dxfId="2" priority="697" stopIfTrue="1" operator="lessThan">
      <formula>0</formula>
    </cfRule>
  </conditionalFormatting>
  <conditionalFormatting sqref="F661">
    <cfRule type="cellIs" dxfId="2" priority="696" stopIfTrue="1" operator="lessThan">
      <formula>0</formula>
    </cfRule>
  </conditionalFormatting>
  <conditionalFormatting sqref="F662">
    <cfRule type="cellIs" dxfId="2" priority="695" stopIfTrue="1" operator="lessThan">
      <formula>0</formula>
    </cfRule>
  </conditionalFormatting>
  <conditionalFormatting sqref="F663">
    <cfRule type="cellIs" dxfId="2" priority="694" stopIfTrue="1" operator="lessThan">
      <formula>0</formula>
    </cfRule>
  </conditionalFormatting>
  <conditionalFormatting sqref="F664">
    <cfRule type="cellIs" dxfId="2" priority="693" stopIfTrue="1" operator="lessThan">
      <formula>0</formula>
    </cfRule>
  </conditionalFormatting>
  <conditionalFormatting sqref="F665">
    <cfRule type="cellIs" dxfId="2" priority="692" stopIfTrue="1" operator="lessThan">
      <formula>0</formula>
    </cfRule>
  </conditionalFormatting>
  <conditionalFormatting sqref="F666">
    <cfRule type="cellIs" dxfId="2" priority="691" stopIfTrue="1" operator="lessThan">
      <formula>0</formula>
    </cfRule>
  </conditionalFormatting>
  <conditionalFormatting sqref="F667">
    <cfRule type="cellIs" dxfId="2" priority="690" stopIfTrue="1" operator="lessThan">
      <formula>0</formula>
    </cfRule>
  </conditionalFormatting>
  <conditionalFormatting sqref="F668">
    <cfRule type="cellIs" dxfId="2" priority="689" stopIfTrue="1" operator="lessThan">
      <formula>0</formula>
    </cfRule>
  </conditionalFormatting>
  <conditionalFormatting sqref="F669">
    <cfRule type="cellIs" dxfId="2" priority="688" stopIfTrue="1" operator="lessThan">
      <formula>0</formula>
    </cfRule>
  </conditionalFormatting>
  <conditionalFormatting sqref="F670">
    <cfRule type="cellIs" dxfId="2" priority="687" stopIfTrue="1" operator="lessThan">
      <formula>0</formula>
    </cfRule>
  </conditionalFormatting>
  <conditionalFormatting sqref="F671">
    <cfRule type="cellIs" dxfId="2" priority="686" stopIfTrue="1" operator="lessThan">
      <formula>0</formula>
    </cfRule>
  </conditionalFormatting>
  <conditionalFormatting sqref="F672">
    <cfRule type="cellIs" dxfId="2" priority="685" stopIfTrue="1" operator="lessThan">
      <formula>0</formula>
    </cfRule>
  </conditionalFormatting>
  <conditionalFormatting sqref="F673">
    <cfRule type="cellIs" dxfId="2" priority="684" stopIfTrue="1" operator="lessThan">
      <formula>0</formula>
    </cfRule>
  </conditionalFormatting>
  <conditionalFormatting sqref="F674">
    <cfRule type="cellIs" dxfId="2" priority="683" stopIfTrue="1" operator="lessThan">
      <formula>0</formula>
    </cfRule>
  </conditionalFormatting>
  <conditionalFormatting sqref="F675">
    <cfRule type="cellIs" dxfId="2" priority="682" stopIfTrue="1" operator="lessThan">
      <formula>0</formula>
    </cfRule>
  </conditionalFormatting>
  <conditionalFormatting sqref="F676">
    <cfRule type="cellIs" dxfId="2" priority="681" stopIfTrue="1" operator="lessThan">
      <formula>0</formula>
    </cfRule>
  </conditionalFormatting>
  <conditionalFormatting sqref="F677">
    <cfRule type="cellIs" dxfId="2" priority="680" stopIfTrue="1" operator="lessThan">
      <formula>0</formula>
    </cfRule>
  </conditionalFormatting>
  <conditionalFormatting sqref="F678">
    <cfRule type="cellIs" dxfId="2" priority="679" stopIfTrue="1" operator="lessThan">
      <formula>0</formula>
    </cfRule>
  </conditionalFormatting>
  <conditionalFormatting sqref="F679">
    <cfRule type="cellIs" dxfId="2" priority="678" stopIfTrue="1" operator="lessThan">
      <formula>0</formula>
    </cfRule>
  </conditionalFormatting>
  <conditionalFormatting sqref="F680">
    <cfRule type="cellIs" dxfId="2" priority="677" stopIfTrue="1" operator="lessThan">
      <formula>0</formula>
    </cfRule>
  </conditionalFormatting>
  <conditionalFormatting sqref="F681">
    <cfRule type="cellIs" dxfId="2" priority="676" stopIfTrue="1" operator="lessThan">
      <formula>0</formula>
    </cfRule>
  </conditionalFormatting>
  <conditionalFormatting sqref="F682">
    <cfRule type="cellIs" dxfId="2" priority="675" stopIfTrue="1" operator="lessThan">
      <formula>0</formula>
    </cfRule>
  </conditionalFormatting>
  <conditionalFormatting sqref="F683">
    <cfRule type="cellIs" dxfId="2" priority="674" stopIfTrue="1" operator="lessThan">
      <formula>0</formula>
    </cfRule>
  </conditionalFormatting>
  <conditionalFormatting sqref="F684">
    <cfRule type="cellIs" dxfId="2" priority="673" stopIfTrue="1" operator="lessThan">
      <formula>0</formula>
    </cfRule>
  </conditionalFormatting>
  <conditionalFormatting sqref="F685">
    <cfRule type="cellIs" dxfId="2" priority="672" stopIfTrue="1" operator="lessThan">
      <formula>0</formula>
    </cfRule>
  </conditionalFormatting>
  <conditionalFormatting sqref="F686">
    <cfRule type="cellIs" dxfId="2" priority="671" stopIfTrue="1" operator="lessThan">
      <formula>0</formula>
    </cfRule>
  </conditionalFormatting>
  <conditionalFormatting sqref="F687">
    <cfRule type="cellIs" dxfId="2" priority="670" stopIfTrue="1" operator="lessThan">
      <formula>0</formula>
    </cfRule>
  </conditionalFormatting>
  <conditionalFormatting sqref="F688">
    <cfRule type="cellIs" dxfId="2" priority="669" stopIfTrue="1" operator="lessThan">
      <formula>0</formula>
    </cfRule>
  </conditionalFormatting>
  <conditionalFormatting sqref="F689">
    <cfRule type="cellIs" dxfId="2" priority="668" stopIfTrue="1" operator="lessThan">
      <formula>0</formula>
    </cfRule>
  </conditionalFormatting>
  <conditionalFormatting sqref="F690">
    <cfRule type="cellIs" dxfId="2" priority="667" stopIfTrue="1" operator="lessThan">
      <formula>0</formula>
    </cfRule>
  </conditionalFormatting>
  <conditionalFormatting sqref="F691">
    <cfRule type="cellIs" dxfId="2" priority="666" stopIfTrue="1" operator="lessThan">
      <formula>0</formula>
    </cfRule>
  </conditionalFormatting>
  <conditionalFormatting sqref="F692">
    <cfRule type="cellIs" dxfId="2" priority="665" stopIfTrue="1" operator="lessThan">
      <formula>0</formula>
    </cfRule>
  </conditionalFormatting>
  <conditionalFormatting sqref="F693">
    <cfRule type="cellIs" dxfId="2" priority="664" stopIfTrue="1" operator="lessThan">
      <formula>0</formula>
    </cfRule>
  </conditionalFormatting>
  <conditionalFormatting sqref="F694">
    <cfRule type="cellIs" dxfId="2" priority="663" stopIfTrue="1" operator="lessThan">
      <formula>0</formula>
    </cfRule>
  </conditionalFormatting>
  <conditionalFormatting sqref="F695">
    <cfRule type="cellIs" dxfId="2" priority="662" stopIfTrue="1" operator="lessThan">
      <formula>0</formula>
    </cfRule>
  </conditionalFormatting>
  <conditionalFormatting sqref="F696">
    <cfRule type="cellIs" dxfId="2" priority="661" stopIfTrue="1" operator="lessThan">
      <formula>0</formula>
    </cfRule>
  </conditionalFormatting>
  <conditionalFormatting sqref="F697">
    <cfRule type="cellIs" dxfId="2" priority="660" stopIfTrue="1" operator="lessThan">
      <formula>0</formula>
    </cfRule>
  </conditionalFormatting>
  <conditionalFormatting sqref="F698">
    <cfRule type="cellIs" dxfId="2" priority="659" stopIfTrue="1" operator="lessThan">
      <formula>0</formula>
    </cfRule>
  </conditionalFormatting>
  <conditionalFormatting sqref="F699">
    <cfRule type="cellIs" dxfId="2" priority="658" stopIfTrue="1" operator="lessThan">
      <formula>0</formula>
    </cfRule>
  </conditionalFormatting>
  <conditionalFormatting sqref="F700">
    <cfRule type="cellIs" dxfId="2" priority="657" stopIfTrue="1" operator="lessThan">
      <formula>0</formula>
    </cfRule>
  </conditionalFormatting>
  <conditionalFormatting sqref="F701">
    <cfRule type="cellIs" dxfId="2" priority="656" stopIfTrue="1" operator="lessThan">
      <formula>0</formula>
    </cfRule>
  </conditionalFormatting>
  <conditionalFormatting sqref="F702">
    <cfRule type="cellIs" dxfId="2" priority="655" stopIfTrue="1" operator="lessThan">
      <formula>0</formula>
    </cfRule>
  </conditionalFormatting>
  <conditionalFormatting sqref="F703">
    <cfRule type="cellIs" dxfId="2" priority="654" stopIfTrue="1" operator="lessThan">
      <formula>0</formula>
    </cfRule>
  </conditionalFormatting>
  <conditionalFormatting sqref="F704">
    <cfRule type="cellIs" dxfId="2" priority="653" stopIfTrue="1" operator="lessThan">
      <formula>0</formula>
    </cfRule>
  </conditionalFormatting>
  <conditionalFormatting sqref="F705">
    <cfRule type="cellIs" dxfId="2" priority="652" stopIfTrue="1" operator="lessThan">
      <formula>0</formula>
    </cfRule>
  </conditionalFormatting>
  <conditionalFormatting sqref="F706">
    <cfRule type="cellIs" dxfId="2" priority="651" stopIfTrue="1" operator="lessThan">
      <formula>0</formula>
    </cfRule>
  </conditionalFormatting>
  <conditionalFormatting sqref="F707">
    <cfRule type="cellIs" dxfId="2" priority="650" stopIfTrue="1" operator="lessThan">
      <formula>0</formula>
    </cfRule>
  </conditionalFormatting>
  <conditionalFormatting sqref="F708">
    <cfRule type="cellIs" dxfId="2" priority="649" stopIfTrue="1" operator="lessThan">
      <formula>0</formula>
    </cfRule>
  </conditionalFormatting>
  <conditionalFormatting sqref="F709">
    <cfRule type="cellIs" dxfId="2" priority="648" stopIfTrue="1" operator="lessThan">
      <formula>0</formula>
    </cfRule>
  </conditionalFormatting>
  <conditionalFormatting sqref="F710">
    <cfRule type="cellIs" dxfId="2" priority="647" stopIfTrue="1" operator="lessThan">
      <formula>0</formula>
    </cfRule>
  </conditionalFormatting>
  <conditionalFormatting sqref="F711">
    <cfRule type="cellIs" dxfId="2" priority="646" stopIfTrue="1" operator="lessThan">
      <formula>0</formula>
    </cfRule>
  </conditionalFormatting>
  <conditionalFormatting sqref="F712">
    <cfRule type="cellIs" dxfId="2" priority="645" stopIfTrue="1" operator="lessThan">
      <formula>0</formula>
    </cfRule>
  </conditionalFormatting>
  <conditionalFormatting sqref="F713">
    <cfRule type="cellIs" dxfId="2" priority="644" stopIfTrue="1" operator="lessThan">
      <formula>0</formula>
    </cfRule>
  </conditionalFormatting>
  <conditionalFormatting sqref="F714">
    <cfRule type="cellIs" dxfId="2" priority="643" stopIfTrue="1" operator="lessThan">
      <formula>0</formula>
    </cfRule>
  </conditionalFormatting>
  <conditionalFormatting sqref="F715">
    <cfRule type="cellIs" dxfId="2" priority="642" stopIfTrue="1" operator="lessThan">
      <formula>0</formula>
    </cfRule>
  </conditionalFormatting>
  <conditionalFormatting sqref="F716">
    <cfRule type="cellIs" dxfId="2" priority="641" stopIfTrue="1" operator="lessThan">
      <formula>0</formula>
    </cfRule>
  </conditionalFormatting>
  <conditionalFormatting sqref="F717">
    <cfRule type="cellIs" dxfId="2" priority="640" stopIfTrue="1" operator="lessThan">
      <formula>0</formula>
    </cfRule>
  </conditionalFormatting>
  <conditionalFormatting sqref="F718">
    <cfRule type="cellIs" dxfId="2" priority="639" stopIfTrue="1" operator="lessThan">
      <formula>0</formula>
    </cfRule>
  </conditionalFormatting>
  <conditionalFormatting sqref="F719">
    <cfRule type="cellIs" dxfId="2" priority="638" stopIfTrue="1" operator="lessThan">
      <formula>0</formula>
    </cfRule>
  </conditionalFormatting>
  <conditionalFormatting sqref="F720">
    <cfRule type="cellIs" dxfId="2" priority="637" stopIfTrue="1" operator="lessThan">
      <formula>0</formula>
    </cfRule>
  </conditionalFormatting>
  <conditionalFormatting sqref="F721">
    <cfRule type="cellIs" dxfId="2" priority="636" stopIfTrue="1" operator="lessThan">
      <formula>0</formula>
    </cfRule>
  </conditionalFormatting>
  <conditionalFormatting sqref="F722">
    <cfRule type="cellIs" dxfId="2" priority="635" stopIfTrue="1" operator="lessThan">
      <formula>0</formula>
    </cfRule>
  </conditionalFormatting>
  <conditionalFormatting sqref="F723">
    <cfRule type="cellIs" dxfId="2" priority="634" stopIfTrue="1" operator="lessThan">
      <formula>0</formula>
    </cfRule>
  </conditionalFormatting>
  <conditionalFormatting sqref="F724">
    <cfRule type="cellIs" dxfId="2" priority="633" stopIfTrue="1" operator="lessThan">
      <formula>0</formula>
    </cfRule>
  </conditionalFormatting>
  <conditionalFormatting sqref="F725">
    <cfRule type="cellIs" dxfId="2" priority="632" stopIfTrue="1" operator="lessThan">
      <formula>0</formula>
    </cfRule>
  </conditionalFormatting>
  <conditionalFormatting sqref="F726">
    <cfRule type="cellIs" dxfId="2" priority="631" stopIfTrue="1" operator="lessThan">
      <formula>0</formula>
    </cfRule>
  </conditionalFormatting>
  <conditionalFormatting sqref="F727">
    <cfRule type="cellIs" dxfId="2" priority="630" stopIfTrue="1" operator="lessThan">
      <formula>0</formula>
    </cfRule>
  </conditionalFormatting>
  <conditionalFormatting sqref="F728">
    <cfRule type="cellIs" dxfId="2" priority="629" stopIfTrue="1" operator="lessThan">
      <formula>0</formula>
    </cfRule>
  </conditionalFormatting>
  <conditionalFormatting sqref="F729">
    <cfRule type="cellIs" dxfId="2" priority="628" stopIfTrue="1" operator="lessThan">
      <formula>0</formula>
    </cfRule>
  </conditionalFormatting>
  <conditionalFormatting sqref="F730">
    <cfRule type="cellIs" dxfId="2" priority="627" stopIfTrue="1" operator="lessThan">
      <formula>0</formula>
    </cfRule>
  </conditionalFormatting>
  <conditionalFormatting sqref="F731">
    <cfRule type="cellIs" dxfId="2" priority="626" stopIfTrue="1" operator="lessThan">
      <formula>0</formula>
    </cfRule>
  </conditionalFormatting>
  <conditionalFormatting sqref="F732">
    <cfRule type="cellIs" dxfId="2" priority="625" stopIfTrue="1" operator="lessThan">
      <formula>0</formula>
    </cfRule>
  </conditionalFormatting>
  <conditionalFormatting sqref="F733">
    <cfRule type="cellIs" dxfId="2" priority="624" stopIfTrue="1" operator="lessThan">
      <formula>0</formula>
    </cfRule>
  </conditionalFormatting>
  <conditionalFormatting sqref="F734">
    <cfRule type="cellIs" dxfId="2" priority="623" stopIfTrue="1" operator="lessThan">
      <formula>0</formula>
    </cfRule>
  </conditionalFormatting>
  <conditionalFormatting sqref="F735">
    <cfRule type="cellIs" dxfId="2" priority="622" stopIfTrue="1" operator="lessThan">
      <formula>0</formula>
    </cfRule>
  </conditionalFormatting>
  <conditionalFormatting sqref="F736">
    <cfRule type="cellIs" dxfId="2" priority="621" stopIfTrue="1" operator="lessThan">
      <formula>0</formula>
    </cfRule>
  </conditionalFormatting>
  <conditionalFormatting sqref="F737">
    <cfRule type="cellIs" dxfId="2" priority="620" stopIfTrue="1" operator="lessThan">
      <formula>0</formula>
    </cfRule>
  </conditionalFormatting>
  <conditionalFormatting sqref="F738">
    <cfRule type="cellIs" dxfId="2" priority="619" stopIfTrue="1" operator="lessThan">
      <formula>0</formula>
    </cfRule>
  </conditionalFormatting>
  <conditionalFormatting sqref="F739">
    <cfRule type="cellIs" dxfId="2" priority="618" stopIfTrue="1" operator="lessThan">
      <formula>0</formula>
    </cfRule>
  </conditionalFormatting>
  <conditionalFormatting sqref="F740">
    <cfRule type="cellIs" dxfId="2" priority="617" stopIfTrue="1" operator="lessThan">
      <formula>0</formula>
    </cfRule>
  </conditionalFormatting>
  <conditionalFormatting sqref="F741">
    <cfRule type="cellIs" dxfId="2" priority="616" stopIfTrue="1" operator="lessThan">
      <formula>0</formula>
    </cfRule>
  </conditionalFormatting>
  <conditionalFormatting sqref="F742">
    <cfRule type="cellIs" dxfId="2" priority="615" stopIfTrue="1" operator="lessThan">
      <formula>0</formula>
    </cfRule>
  </conditionalFormatting>
  <conditionalFormatting sqref="F743">
    <cfRule type="cellIs" dxfId="2" priority="614" stopIfTrue="1" operator="lessThan">
      <formula>0</formula>
    </cfRule>
  </conditionalFormatting>
  <conditionalFormatting sqref="F744">
    <cfRule type="cellIs" dxfId="2" priority="613" stopIfTrue="1" operator="lessThan">
      <formula>0</formula>
    </cfRule>
  </conditionalFormatting>
  <conditionalFormatting sqref="F745">
    <cfRule type="cellIs" dxfId="2" priority="612" stopIfTrue="1" operator="lessThan">
      <formula>0</formula>
    </cfRule>
  </conditionalFormatting>
  <conditionalFormatting sqref="F746">
    <cfRule type="cellIs" dxfId="2" priority="611" stopIfTrue="1" operator="lessThan">
      <formula>0</formula>
    </cfRule>
  </conditionalFormatting>
  <conditionalFormatting sqref="F747">
    <cfRule type="cellIs" dxfId="2" priority="610" stopIfTrue="1" operator="lessThan">
      <formula>0</formula>
    </cfRule>
  </conditionalFormatting>
  <conditionalFormatting sqref="F748">
    <cfRule type="cellIs" dxfId="2" priority="609" stopIfTrue="1" operator="lessThan">
      <formula>0</formula>
    </cfRule>
  </conditionalFormatting>
  <conditionalFormatting sqref="F749">
    <cfRule type="cellIs" dxfId="2" priority="608" stopIfTrue="1" operator="lessThan">
      <formula>0</formula>
    </cfRule>
  </conditionalFormatting>
  <conditionalFormatting sqref="F750">
    <cfRule type="cellIs" dxfId="2" priority="607" stopIfTrue="1" operator="lessThan">
      <formula>0</formula>
    </cfRule>
  </conditionalFormatting>
  <conditionalFormatting sqref="F751">
    <cfRule type="cellIs" dxfId="2" priority="606" stopIfTrue="1" operator="lessThan">
      <formula>0</formula>
    </cfRule>
  </conditionalFormatting>
  <conditionalFormatting sqref="F752">
    <cfRule type="cellIs" dxfId="2" priority="605" stopIfTrue="1" operator="lessThan">
      <formula>0</formula>
    </cfRule>
  </conditionalFormatting>
  <conditionalFormatting sqref="F753">
    <cfRule type="cellIs" dxfId="2" priority="604" stopIfTrue="1" operator="lessThan">
      <formula>0</formula>
    </cfRule>
  </conditionalFormatting>
  <conditionalFormatting sqref="F754">
    <cfRule type="cellIs" dxfId="2" priority="603" stopIfTrue="1" operator="lessThan">
      <formula>0</formula>
    </cfRule>
  </conditionalFormatting>
  <conditionalFormatting sqref="F755">
    <cfRule type="cellIs" dxfId="2" priority="602" stopIfTrue="1" operator="lessThan">
      <formula>0</formula>
    </cfRule>
  </conditionalFormatting>
  <conditionalFormatting sqref="F756">
    <cfRule type="cellIs" dxfId="2" priority="601" stopIfTrue="1" operator="lessThan">
      <formula>0</formula>
    </cfRule>
  </conditionalFormatting>
  <conditionalFormatting sqref="F757">
    <cfRule type="cellIs" dxfId="2" priority="600" stopIfTrue="1" operator="lessThan">
      <formula>0</formula>
    </cfRule>
  </conditionalFormatting>
  <conditionalFormatting sqref="F758">
    <cfRule type="cellIs" dxfId="2" priority="599" stopIfTrue="1" operator="lessThan">
      <formula>0</formula>
    </cfRule>
  </conditionalFormatting>
  <conditionalFormatting sqref="F759">
    <cfRule type="cellIs" dxfId="2" priority="598" stopIfTrue="1" operator="lessThan">
      <formula>0</formula>
    </cfRule>
  </conditionalFormatting>
  <conditionalFormatting sqref="F760">
    <cfRule type="cellIs" dxfId="2" priority="597" stopIfTrue="1" operator="lessThan">
      <formula>0</formula>
    </cfRule>
  </conditionalFormatting>
  <conditionalFormatting sqref="F761">
    <cfRule type="cellIs" dxfId="2" priority="596" stopIfTrue="1" operator="lessThan">
      <formula>0</formula>
    </cfRule>
  </conditionalFormatting>
  <conditionalFormatting sqref="F762">
    <cfRule type="cellIs" dxfId="2" priority="595" stopIfTrue="1" operator="lessThan">
      <formula>0</formula>
    </cfRule>
  </conditionalFormatting>
  <conditionalFormatting sqref="F763">
    <cfRule type="cellIs" dxfId="2" priority="594" stopIfTrue="1" operator="lessThan">
      <formula>0</formula>
    </cfRule>
  </conditionalFormatting>
  <conditionalFormatting sqref="F764">
    <cfRule type="cellIs" dxfId="2" priority="593" stopIfTrue="1" operator="lessThan">
      <formula>0</formula>
    </cfRule>
  </conditionalFormatting>
  <conditionalFormatting sqref="F765">
    <cfRule type="cellIs" dxfId="2" priority="592" stopIfTrue="1" operator="lessThan">
      <formula>0</formula>
    </cfRule>
  </conditionalFormatting>
  <conditionalFormatting sqref="F766">
    <cfRule type="cellIs" dxfId="2" priority="591" stopIfTrue="1" operator="lessThan">
      <formula>0</formula>
    </cfRule>
  </conditionalFormatting>
  <conditionalFormatting sqref="F767">
    <cfRule type="cellIs" dxfId="2" priority="590" stopIfTrue="1" operator="lessThan">
      <formula>0</formula>
    </cfRule>
  </conditionalFormatting>
  <conditionalFormatting sqref="F768">
    <cfRule type="cellIs" dxfId="2" priority="589" stopIfTrue="1" operator="lessThan">
      <formula>0</formula>
    </cfRule>
  </conditionalFormatting>
  <conditionalFormatting sqref="F769">
    <cfRule type="cellIs" dxfId="2" priority="588" stopIfTrue="1" operator="lessThan">
      <formula>0</formula>
    </cfRule>
  </conditionalFormatting>
  <conditionalFormatting sqref="F770">
    <cfRule type="cellIs" dxfId="2" priority="587" stopIfTrue="1" operator="lessThan">
      <formula>0</formula>
    </cfRule>
  </conditionalFormatting>
  <conditionalFormatting sqref="F771">
    <cfRule type="cellIs" dxfId="2" priority="586" stopIfTrue="1" operator="lessThan">
      <formula>0</formula>
    </cfRule>
  </conditionalFormatting>
  <conditionalFormatting sqref="F772">
    <cfRule type="cellIs" dxfId="2" priority="585" stopIfTrue="1" operator="lessThan">
      <formula>0</formula>
    </cfRule>
  </conditionalFormatting>
  <conditionalFormatting sqref="F773">
    <cfRule type="cellIs" dxfId="2" priority="584" stopIfTrue="1" operator="lessThan">
      <formula>0</formula>
    </cfRule>
  </conditionalFormatting>
  <conditionalFormatting sqref="F774">
    <cfRule type="cellIs" dxfId="2" priority="583" stopIfTrue="1" operator="lessThan">
      <formula>0</formula>
    </cfRule>
  </conditionalFormatting>
  <conditionalFormatting sqref="F775">
    <cfRule type="cellIs" dxfId="2" priority="582" stopIfTrue="1" operator="lessThan">
      <formula>0</formula>
    </cfRule>
  </conditionalFormatting>
  <conditionalFormatting sqref="F776">
    <cfRule type="cellIs" dxfId="2" priority="581" stopIfTrue="1" operator="lessThan">
      <formula>0</formula>
    </cfRule>
  </conditionalFormatting>
  <conditionalFormatting sqref="F777">
    <cfRule type="cellIs" dxfId="2" priority="580" stopIfTrue="1" operator="lessThan">
      <formula>0</formula>
    </cfRule>
  </conditionalFormatting>
  <conditionalFormatting sqref="F778">
    <cfRule type="cellIs" dxfId="2" priority="579" stopIfTrue="1" operator="lessThan">
      <formula>0</formula>
    </cfRule>
  </conditionalFormatting>
  <conditionalFormatting sqref="F779">
    <cfRule type="cellIs" dxfId="2" priority="578" stopIfTrue="1" operator="lessThan">
      <formula>0</formula>
    </cfRule>
  </conditionalFormatting>
  <conditionalFormatting sqref="F780">
    <cfRule type="cellIs" dxfId="2" priority="577" stopIfTrue="1" operator="lessThan">
      <formula>0</formula>
    </cfRule>
  </conditionalFormatting>
  <conditionalFormatting sqref="F781">
    <cfRule type="cellIs" dxfId="2" priority="576" stopIfTrue="1" operator="lessThan">
      <formula>0</formula>
    </cfRule>
  </conditionalFormatting>
  <conditionalFormatting sqref="F782">
    <cfRule type="cellIs" dxfId="2" priority="575" stopIfTrue="1" operator="lessThan">
      <formula>0</formula>
    </cfRule>
  </conditionalFormatting>
  <conditionalFormatting sqref="F783">
    <cfRule type="cellIs" dxfId="2" priority="574" stopIfTrue="1" operator="lessThan">
      <formula>0</formula>
    </cfRule>
  </conditionalFormatting>
  <conditionalFormatting sqref="F784">
    <cfRule type="cellIs" dxfId="2" priority="573" stopIfTrue="1" operator="lessThan">
      <formula>0</formula>
    </cfRule>
  </conditionalFormatting>
  <conditionalFormatting sqref="F785">
    <cfRule type="cellIs" dxfId="2" priority="572" stopIfTrue="1" operator="lessThan">
      <formula>0</formula>
    </cfRule>
  </conditionalFormatting>
  <conditionalFormatting sqref="F786">
    <cfRule type="cellIs" dxfId="2" priority="571" stopIfTrue="1" operator="lessThan">
      <formula>0</formula>
    </cfRule>
  </conditionalFormatting>
  <conditionalFormatting sqref="F787">
    <cfRule type="cellIs" dxfId="2" priority="570" stopIfTrue="1" operator="lessThan">
      <formula>0</formula>
    </cfRule>
  </conditionalFormatting>
  <conditionalFormatting sqref="F788">
    <cfRule type="cellIs" dxfId="2" priority="569" stopIfTrue="1" operator="lessThan">
      <formula>0</formula>
    </cfRule>
  </conditionalFormatting>
  <conditionalFormatting sqref="F789">
    <cfRule type="cellIs" dxfId="2" priority="568" stopIfTrue="1" operator="lessThan">
      <formula>0</formula>
    </cfRule>
  </conditionalFormatting>
  <conditionalFormatting sqref="F790">
    <cfRule type="cellIs" dxfId="2" priority="567" stopIfTrue="1" operator="lessThan">
      <formula>0</formula>
    </cfRule>
  </conditionalFormatting>
  <conditionalFormatting sqref="F791">
    <cfRule type="cellIs" dxfId="2" priority="566" stopIfTrue="1" operator="lessThan">
      <formula>0</formula>
    </cfRule>
  </conditionalFormatting>
  <conditionalFormatting sqref="F792">
    <cfRule type="cellIs" dxfId="2" priority="565" stopIfTrue="1" operator="lessThan">
      <formula>0</formula>
    </cfRule>
  </conditionalFormatting>
  <conditionalFormatting sqref="F793">
    <cfRule type="cellIs" dxfId="2" priority="564" stopIfTrue="1" operator="lessThan">
      <formula>0</formula>
    </cfRule>
  </conditionalFormatting>
  <conditionalFormatting sqref="F794">
    <cfRule type="cellIs" dxfId="2" priority="563" stopIfTrue="1" operator="lessThan">
      <formula>0</formula>
    </cfRule>
  </conditionalFormatting>
  <conditionalFormatting sqref="F795">
    <cfRule type="cellIs" dxfId="2" priority="562" stopIfTrue="1" operator="lessThan">
      <formula>0</formula>
    </cfRule>
  </conditionalFormatting>
  <conditionalFormatting sqref="F796">
    <cfRule type="cellIs" dxfId="2" priority="561" stopIfTrue="1" operator="lessThan">
      <formula>0</formula>
    </cfRule>
  </conditionalFormatting>
  <conditionalFormatting sqref="F797">
    <cfRule type="cellIs" dxfId="2" priority="560" stopIfTrue="1" operator="lessThan">
      <formula>0</formula>
    </cfRule>
  </conditionalFormatting>
  <conditionalFormatting sqref="F798">
    <cfRule type="cellIs" dxfId="2" priority="559" stopIfTrue="1" operator="lessThan">
      <formula>0</formula>
    </cfRule>
  </conditionalFormatting>
  <conditionalFormatting sqref="F799">
    <cfRule type="cellIs" dxfId="2" priority="558" stopIfTrue="1" operator="lessThan">
      <formula>0</formula>
    </cfRule>
  </conditionalFormatting>
  <conditionalFormatting sqref="F800">
    <cfRule type="cellIs" dxfId="2" priority="557" stopIfTrue="1" operator="lessThan">
      <formula>0</formula>
    </cfRule>
  </conditionalFormatting>
  <conditionalFormatting sqref="F801">
    <cfRule type="cellIs" dxfId="2" priority="556" stopIfTrue="1" operator="lessThan">
      <formula>0</formula>
    </cfRule>
  </conditionalFormatting>
  <conditionalFormatting sqref="F802">
    <cfRule type="cellIs" dxfId="2" priority="555" stopIfTrue="1" operator="lessThan">
      <formula>0</formula>
    </cfRule>
  </conditionalFormatting>
  <conditionalFormatting sqref="F803">
    <cfRule type="cellIs" dxfId="2" priority="554" stopIfTrue="1" operator="lessThan">
      <formula>0</formula>
    </cfRule>
  </conditionalFormatting>
  <conditionalFormatting sqref="F804">
    <cfRule type="cellIs" dxfId="2" priority="553" stopIfTrue="1" operator="lessThan">
      <formula>0</formula>
    </cfRule>
  </conditionalFormatting>
  <conditionalFormatting sqref="F805">
    <cfRule type="cellIs" dxfId="2" priority="552" stopIfTrue="1" operator="lessThan">
      <formula>0</formula>
    </cfRule>
  </conditionalFormatting>
  <conditionalFormatting sqref="F806">
    <cfRule type="cellIs" dxfId="2" priority="551" stopIfTrue="1" operator="lessThan">
      <formula>0</formula>
    </cfRule>
  </conditionalFormatting>
  <conditionalFormatting sqref="F807">
    <cfRule type="cellIs" dxfId="2" priority="550" stopIfTrue="1" operator="lessThan">
      <formula>0</formula>
    </cfRule>
  </conditionalFormatting>
  <conditionalFormatting sqref="F808">
    <cfRule type="cellIs" dxfId="2" priority="549" stopIfTrue="1" operator="lessThan">
      <formula>0</formula>
    </cfRule>
  </conditionalFormatting>
  <conditionalFormatting sqref="F809">
    <cfRule type="cellIs" dxfId="2" priority="548" stopIfTrue="1" operator="lessThan">
      <formula>0</formula>
    </cfRule>
  </conditionalFormatting>
  <conditionalFormatting sqref="F810">
    <cfRule type="cellIs" dxfId="2" priority="547" stopIfTrue="1" operator="lessThan">
      <formula>0</formula>
    </cfRule>
  </conditionalFormatting>
  <conditionalFormatting sqref="F811">
    <cfRule type="cellIs" dxfId="2" priority="546" stopIfTrue="1" operator="lessThan">
      <formula>0</formula>
    </cfRule>
  </conditionalFormatting>
  <conditionalFormatting sqref="F812">
    <cfRule type="cellIs" dxfId="2" priority="545" stopIfTrue="1" operator="lessThan">
      <formula>0</formula>
    </cfRule>
  </conditionalFormatting>
  <conditionalFormatting sqref="F813">
    <cfRule type="cellIs" dxfId="2" priority="544" stopIfTrue="1" operator="lessThan">
      <formula>0</formula>
    </cfRule>
  </conditionalFormatting>
  <conditionalFormatting sqref="F814">
    <cfRule type="cellIs" dxfId="2" priority="543" stopIfTrue="1" operator="lessThan">
      <formula>0</formula>
    </cfRule>
  </conditionalFormatting>
  <conditionalFormatting sqref="F815">
    <cfRule type="cellIs" dxfId="2" priority="542" stopIfTrue="1" operator="lessThan">
      <formula>0</formula>
    </cfRule>
  </conditionalFormatting>
  <conditionalFormatting sqref="F816">
    <cfRule type="cellIs" dxfId="2" priority="541" stopIfTrue="1" operator="lessThan">
      <formula>0</formula>
    </cfRule>
  </conditionalFormatting>
  <conditionalFormatting sqref="F817">
    <cfRule type="cellIs" dxfId="2" priority="540" stopIfTrue="1" operator="lessThan">
      <formula>0</formula>
    </cfRule>
  </conditionalFormatting>
  <conditionalFormatting sqref="F818">
    <cfRule type="cellIs" dxfId="2" priority="539" stopIfTrue="1" operator="lessThan">
      <formula>0</formula>
    </cfRule>
  </conditionalFormatting>
  <conditionalFormatting sqref="F819">
    <cfRule type="cellIs" dxfId="2" priority="538" stopIfTrue="1" operator="lessThan">
      <formula>0</formula>
    </cfRule>
  </conditionalFormatting>
  <conditionalFormatting sqref="F820">
    <cfRule type="cellIs" dxfId="2" priority="537" stopIfTrue="1" operator="lessThan">
      <formula>0</formula>
    </cfRule>
  </conditionalFormatting>
  <conditionalFormatting sqref="F821">
    <cfRule type="cellIs" dxfId="2" priority="536" stopIfTrue="1" operator="lessThan">
      <formula>0</formula>
    </cfRule>
  </conditionalFormatting>
  <conditionalFormatting sqref="F822">
    <cfRule type="cellIs" dxfId="2" priority="535" stopIfTrue="1" operator="lessThan">
      <formula>0</formula>
    </cfRule>
  </conditionalFormatting>
  <conditionalFormatting sqref="F823">
    <cfRule type="cellIs" dxfId="2" priority="534" stopIfTrue="1" operator="lessThan">
      <formula>0</formula>
    </cfRule>
  </conditionalFormatting>
  <conditionalFormatting sqref="F824">
    <cfRule type="cellIs" dxfId="2" priority="533" stopIfTrue="1" operator="lessThan">
      <formula>0</formula>
    </cfRule>
  </conditionalFormatting>
  <conditionalFormatting sqref="F825">
    <cfRule type="cellIs" dxfId="2" priority="532" stopIfTrue="1" operator="lessThan">
      <formula>0</formula>
    </cfRule>
  </conditionalFormatting>
  <conditionalFormatting sqref="F826">
    <cfRule type="cellIs" dxfId="2" priority="531" stopIfTrue="1" operator="lessThan">
      <formula>0</formula>
    </cfRule>
  </conditionalFormatting>
  <conditionalFormatting sqref="F827">
    <cfRule type="cellIs" dxfId="2" priority="530" stopIfTrue="1" operator="lessThan">
      <formula>0</formula>
    </cfRule>
  </conditionalFormatting>
  <conditionalFormatting sqref="F828">
    <cfRule type="cellIs" dxfId="2" priority="529" stopIfTrue="1" operator="lessThan">
      <formula>0</formula>
    </cfRule>
  </conditionalFormatting>
  <conditionalFormatting sqref="F829">
    <cfRule type="cellIs" dxfId="2" priority="528" stopIfTrue="1" operator="lessThan">
      <formula>0</formula>
    </cfRule>
  </conditionalFormatting>
  <conditionalFormatting sqref="F830">
    <cfRule type="cellIs" dxfId="2" priority="527" stopIfTrue="1" operator="lessThan">
      <formula>0</formula>
    </cfRule>
  </conditionalFormatting>
  <conditionalFormatting sqref="F831">
    <cfRule type="cellIs" dxfId="2" priority="526" stopIfTrue="1" operator="lessThan">
      <formula>0</formula>
    </cfRule>
  </conditionalFormatting>
  <conditionalFormatting sqref="F832">
    <cfRule type="cellIs" dxfId="2" priority="525" stopIfTrue="1" operator="lessThan">
      <formula>0</formula>
    </cfRule>
  </conditionalFormatting>
  <conditionalFormatting sqref="F833">
    <cfRule type="cellIs" dxfId="2" priority="524" stopIfTrue="1" operator="lessThan">
      <formula>0</formula>
    </cfRule>
  </conditionalFormatting>
  <conditionalFormatting sqref="F834">
    <cfRule type="cellIs" dxfId="2" priority="523" stopIfTrue="1" operator="lessThan">
      <formula>0</formula>
    </cfRule>
  </conditionalFormatting>
  <conditionalFormatting sqref="F835">
    <cfRule type="cellIs" dxfId="2" priority="522" stopIfTrue="1" operator="lessThan">
      <formula>0</formula>
    </cfRule>
  </conditionalFormatting>
  <conditionalFormatting sqref="F836">
    <cfRule type="cellIs" dxfId="2" priority="521" stopIfTrue="1" operator="lessThan">
      <formula>0</formula>
    </cfRule>
  </conditionalFormatting>
  <conditionalFormatting sqref="F837">
    <cfRule type="cellIs" dxfId="2" priority="520" stopIfTrue="1" operator="lessThan">
      <formula>0</formula>
    </cfRule>
  </conditionalFormatting>
  <conditionalFormatting sqref="F838">
    <cfRule type="cellIs" dxfId="2" priority="519" stopIfTrue="1" operator="lessThan">
      <formula>0</formula>
    </cfRule>
  </conditionalFormatting>
  <conditionalFormatting sqref="F839">
    <cfRule type="cellIs" dxfId="2" priority="518" stopIfTrue="1" operator="lessThan">
      <formula>0</formula>
    </cfRule>
  </conditionalFormatting>
  <conditionalFormatting sqref="F840">
    <cfRule type="cellIs" dxfId="2" priority="517" stopIfTrue="1" operator="lessThan">
      <formula>0</formula>
    </cfRule>
  </conditionalFormatting>
  <conditionalFormatting sqref="F841">
    <cfRule type="cellIs" dxfId="2" priority="516" stopIfTrue="1" operator="lessThan">
      <formula>0</formula>
    </cfRule>
  </conditionalFormatting>
  <conditionalFormatting sqref="F842">
    <cfRule type="cellIs" dxfId="2" priority="515" stopIfTrue="1" operator="lessThan">
      <formula>0</formula>
    </cfRule>
  </conditionalFormatting>
  <conditionalFormatting sqref="F843">
    <cfRule type="cellIs" dxfId="2" priority="514" stopIfTrue="1" operator="lessThan">
      <formula>0</formula>
    </cfRule>
  </conditionalFormatting>
  <conditionalFormatting sqref="F844">
    <cfRule type="cellIs" dxfId="2" priority="513" stopIfTrue="1" operator="lessThan">
      <formula>0</formula>
    </cfRule>
  </conditionalFormatting>
  <conditionalFormatting sqref="F845">
    <cfRule type="cellIs" dxfId="2" priority="512" stopIfTrue="1" operator="lessThan">
      <formula>0</formula>
    </cfRule>
  </conditionalFormatting>
  <conditionalFormatting sqref="F846">
    <cfRule type="cellIs" dxfId="2" priority="511" stopIfTrue="1" operator="lessThan">
      <formula>0</formula>
    </cfRule>
  </conditionalFormatting>
  <conditionalFormatting sqref="F847">
    <cfRule type="cellIs" dxfId="2" priority="510" stopIfTrue="1" operator="lessThan">
      <formula>0</formula>
    </cfRule>
  </conditionalFormatting>
  <conditionalFormatting sqref="F848">
    <cfRule type="cellIs" dxfId="2" priority="509" stopIfTrue="1" operator="lessThan">
      <formula>0</formula>
    </cfRule>
  </conditionalFormatting>
  <conditionalFormatting sqref="F849">
    <cfRule type="cellIs" dxfId="2" priority="508" stopIfTrue="1" operator="lessThan">
      <formula>0</formula>
    </cfRule>
  </conditionalFormatting>
  <conditionalFormatting sqref="F850">
    <cfRule type="cellIs" dxfId="2" priority="507" stopIfTrue="1" operator="lessThan">
      <formula>0</formula>
    </cfRule>
  </conditionalFormatting>
  <conditionalFormatting sqref="F851">
    <cfRule type="cellIs" dxfId="2" priority="506" stopIfTrue="1" operator="lessThan">
      <formula>0</formula>
    </cfRule>
  </conditionalFormatting>
  <conditionalFormatting sqref="F852">
    <cfRule type="cellIs" dxfId="2" priority="505" stopIfTrue="1" operator="lessThan">
      <formula>0</formula>
    </cfRule>
  </conditionalFormatting>
  <conditionalFormatting sqref="F853">
    <cfRule type="cellIs" dxfId="2" priority="504" stopIfTrue="1" operator="lessThan">
      <formula>0</formula>
    </cfRule>
  </conditionalFormatting>
  <conditionalFormatting sqref="F854">
    <cfRule type="cellIs" dxfId="2" priority="503" stopIfTrue="1" operator="lessThan">
      <formula>0</formula>
    </cfRule>
  </conditionalFormatting>
  <conditionalFormatting sqref="F855">
    <cfRule type="cellIs" dxfId="2" priority="502" stopIfTrue="1" operator="lessThan">
      <formula>0</formula>
    </cfRule>
  </conditionalFormatting>
  <conditionalFormatting sqref="F856">
    <cfRule type="cellIs" dxfId="2" priority="501" stopIfTrue="1" operator="lessThan">
      <formula>0</formula>
    </cfRule>
  </conditionalFormatting>
  <conditionalFormatting sqref="F857">
    <cfRule type="cellIs" dxfId="2" priority="500" stopIfTrue="1" operator="lessThan">
      <formula>0</formula>
    </cfRule>
  </conditionalFormatting>
  <conditionalFormatting sqref="F858">
    <cfRule type="cellIs" dxfId="2" priority="499" stopIfTrue="1" operator="lessThan">
      <formula>0</formula>
    </cfRule>
  </conditionalFormatting>
  <conditionalFormatting sqref="F859">
    <cfRule type="cellIs" dxfId="2" priority="498" stopIfTrue="1" operator="lessThan">
      <formula>0</formula>
    </cfRule>
  </conditionalFormatting>
  <conditionalFormatting sqref="F860">
    <cfRule type="cellIs" dxfId="2" priority="497" stopIfTrue="1" operator="lessThan">
      <formula>0</formula>
    </cfRule>
  </conditionalFormatting>
  <conditionalFormatting sqref="F861">
    <cfRule type="cellIs" dxfId="2" priority="496" stopIfTrue="1" operator="lessThan">
      <formula>0</formula>
    </cfRule>
  </conditionalFormatting>
  <conditionalFormatting sqref="F862">
    <cfRule type="cellIs" dxfId="2" priority="495" stopIfTrue="1" operator="lessThan">
      <formula>0</formula>
    </cfRule>
  </conditionalFormatting>
  <conditionalFormatting sqref="F863">
    <cfRule type="cellIs" dxfId="2" priority="494" stopIfTrue="1" operator="lessThan">
      <formula>0</formula>
    </cfRule>
  </conditionalFormatting>
  <conditionalFormatting sqref="F864">
    <cfRule type="cellIs" dxfId="2" priority="493" stopIfTrue="1" operator="lessThan">
      <formula>0</formula>
    </cfRule>
  </conditionalFormatting>
  <conditionalFormatting sqref="F865">
    <cfRule type="cellIs" dxfId="2" priority="492" stopIfTrue="1" operator="lessThan">
      <formula>0</formula>
    </cfRule>
  </conditionalFormatting>
  <conditionalFormatting sqref="F866">
    <cfRule type="cellIs" dxfId="2" priority="491" stopIfTrue="1" operator="lessThan">
      <formula>0</formula>
    </cfRule>
  </conditionalFormatting>
  <conditionalFormatting sqref="F867">
    <cfRule type="cellIs" dxfId="2" priority="490" stopIfTrue="1" operator="lessThan">
      <formula>0</formula>
    </cfRule>
  </conditionalFormatting>
  <conditionalFormatting sqref="F868">
    <cfRule type="cellIs" dxfId="2" priority="489" stopIfTrue="1" operator="lessThan">
      <formula>0</formula>
    </cfRule>
  </conditionalFormatting>
  <conditionalFormatting sqref="F869">
    <cfRule type="cellIs" dxfId="2" priority="488" stopIfTrue="1" operator="lessThan">
      <formula>0</formula>
    </cfRule>
  </conditionalFormatting>
  <conditionalFormatting sqref="F870">
    <cfRule type="cellIs" dxfId="2" priority="487" stopIfTrue="1" operator="lessThan">
      <formula>0</formula>
    </cfRule>
  </conditionalFormatting>
  <conditionalFormatting sqref="F871">
    <cfRule type="cellIs" dxfId="2" priority="486" stopIfTrue="1" operator="lessThan">
      <formula>0</formula>
    </cfRule>
  </conditionalFormatting>
  <conditionalFormatting sqref="F872">
    <cfRule type="cellIs" dxfId="2" priority="485" stopIfTrue="1" operator="lessThan">
      <formula>0</formula>
    </cfRule>
  </conditionalFormatting>
  <conditionalFormatting sqref="F873">
    <cfRule type="cellIs" dxfId="2" priority="484" stopIfTrue="1" operator="lessThan">
      <formula>0</formula>
    </cfRule>
  </conditionalFormatting>
  <conditionalFormatting sqref="F874">
    <cfRule type="cellIs" dxfId="2" priority="483" stopIfTrue="1" operator="lessThan">
      <formula>0</formula>
    </cfRule>
  </conditionalFormatting>
  <conditionalFormatting sqref="F875">
    <cfRule type="cellIs" dxfId="2" priority="482" stopIfTrue="1" operator="lessThan">
      <formula>0</formula>
    </cfRule>
  </conditionalFormatting>
  <conditionalFormatting sqref="F876">
    <cfRule type="cellIs" dxfId="2" priority="481" stopIfTrue="1" operator="lessThan">
      <formula>0</formula>
    </cfRule>
  </conditionalFormatting>
  <conditionalFormatting sqref="F877">
    <cfRule type="cellIs" dxfId="2" priority="480" stopIfTrue="1" operator="lessThan">
      <formula>0</formula>
    </cfRule>
  </conditionalFormatting>
  <conditionalFormatting sqref="F878">
    <cfRule type="cellIs" dxfId="2" priority="479" stopIfTrue="1" operator="lessThan">
      <formula>0</formula>
    </cfRule>
  </conditionalFormatting>
  <conditionalFormatting sqref="F879">
    <cfRule type="cellIs" dxfId="2" priority="478" stopIfTrue="1" operator="lessThan">
      <formula>0</formula>
    </cfRule>
  </conditionalFormatting>
  <conditionalFormatting sqref="F880">
    <cfRule type="cellIs" dxfId="2" priority="477" stopIfTrue="1" operator="lessThan">
      <formula>0</formula>
    </cfRule>
  </conditionalFormatting>
  <conditionalFormatting sqref="F881">
    <cfRule type="cellIs" dxfId="2" priority="476" stopIfTrue="1" operator="lessThan">
      <formula>0</formula>
    </cfRule>
  </conditionalFormatting>
  <conditionalFormatting sqref="F882">
    <cfRule type="cellIs" dxfId="2" priority="475" stopIfTrue="1" operator="lessThan">
      <formula>0</formula>
    </cfRule>
  </conditionalFormatting>
  <conditionalFormatting sqref="F883">
    <cfRule type="cellIs" dxfId="2" priority="474" stopIfTrue="1" operator="lessThan">
      <formula>0</formula>
    </cfRule>
  </conditionalFormatting>
  <conditionalFormatting sqref="F884">
    <cfRule type="cellIs" dxfId="2" priority="473" stopIfTrue="1" operator="lessThan">
      <formula>0</formula>
    </cfRule>
  </conditionalFormatting>
  <conditionalFormatting sqref="F885">
    <cfRule type="cellIs" dxfId="2" priority="472" stopIfTrue="1" operator="lessThan">
      <formula>0</formula>
    </cfRule>
  </conditionalFormatting>
  <conditionalFormatting sqref="F886">
    <cfRule type="cellIs" dxfId="2" priority="471" stopIfTrue="1" operator="lessThan">
      <formula>0</formula>
    </cfRule>
  </conditionalFormatting>
  <conditionalFormatting sqref="F887">
    <cfRule type="cellIs" dxfId="2" priority="470" stopIfTrue="1" operator="lessThan">
      <formula>0</formula>
    </cfRule>
  </conditionalFormatting>
  <conditionalFormatting sqref="F888">
    <cfRule type="cellIs" dxfId="2" priority="469" stopIfTrue="1" operator="lessThan">
      <formula>0</formula>
    </cfRule>
  </conditionalFormatting>
  <conditionalFormatting sqref="F889">
    <cfRule type="cellIs" dxfId="2" priority="468" stopIfTrue="1" operator="lessThan">
      <formula>0</formula>
    </cfRule>
  </conditionalFormatting>
  <conditionalFormatting sqref="F890">
    <cfRule type="cellIs" dxfId="2" priority="467" stopIfTrue="1" operator="lessThan">
      <formula>0</formula>
    </cfRule>
  </conditionalFormatting>
  <conditionalFormatting sqref="F891">
    <cfRule type="cellIs" dxfId="2" priority="466" stopIfTrue="1" operator="lessThan">
      <formula>0</formula>
    </cfRule>
  </conditionalFormatting>
  <conditionalFormatting sqref="F892">
    <cfRule type="cellIs" dxfId="2" priority="465" stopIfTrue="1" operator="lessThan">
      <formula>0</formula>
    </cfRule>
  </conditionalFormatting>
  <conditionalFormatting sqref="F893">
    <cfRule type="cellIs" dxfId="2" priority="464" stopIfTrue="1" operator="lessThan">
      <formula>0</formula>
    </cfRule>
  </conditionalFormatting>
  <conditionalFormatting sqref="F894">
    <cfRule type="cellIs" dxfId="2" priority="463" stopIfTrue="1" operator="lessThan">
      <formula>0</formula>
    </cfRule>
  </conditionalFormatting>
  <conditionalFormatting sqref="F895">
    <cfRule type="cellIs" dxfId="2" priority="462" stopIfTrue="1" operator="lessThan">
      <formula>0</formula>
    </cfRule>
  </conditionalFormatting>
  <conditionalFormatting sqref="F896">
    <cfRule type="cellIs" dxfId="2" priority="461" stopIfTrue="1" operator="lessThan">
      <formula>0</formula>
    </cfRule>
  </conditionalFormatting>
  <conditionalFormatting sqref="F897">
    <cfRule type="cellIs" dxfId="2" priority="460" stopIfTrue="1" operator="lessThan">
      <formula>0</formula>
    </cfRule>
  </conditionalFormatting>
  <conditionalFormatting sqref="F898">
    <cfRule type="cellIs" dxfId="2" priority="459" stopIfTrue="1" operator="lessThan">
      <formula>0</formula>
    </cfRule>
  </conditionalFormatting>
  <conditionalFormatting sqref="F899">
    <cfRule type="cellIs" dxfId="2" priority="458" stopIfTrue="1" operator="lessThan">
      <formula>0</formula>
    </cfRule>
  </conditionalFormatting>
  <conditionalFormatting sqref="F900">
    <cfRule type="cellIs" dxfId="2" priority="457" stopIfTrue="1" operator="lessThan">
      <formula>0</formula>
    </cfRule>
  </conditionalFormatting>
  <conditionalFormatting sqref="F901">
    <cfRule type="cellIs" dxfId="2" priority="456" stopIfTrue="1" operator="lessThan">
      <formula>0</formula>
    </cfRule>
  </conditionalFormatting>
  <conditionalFormatting sqref="F902">
    <cfRule type="cellIs" dxfId="2" priority="455" stopIfTrue="1" operator="lessThan">
      <formula>0</formula>
    </cfRule>
  </conditionalFormatting>
  <conditionalFormatting sqref="F903">
    <cfRule type="cellIs" dxfId="2" priority="454" stopIfTrue="1" operator="lessThan">
      <formula>0</formula>
    </cfRule>
  </conditionalFormatting>
  <conditionalFormatting sqref="F904">
    <cfRule type="cellIs" dxfId="2" priority="453" stopIfTrue="1" operator="lessThan">
      <formula>0</formula>
    </cfRule>
  </conditionalFormatting>
  <conditionalFormatting sqref="F905">
    <cfRule type="cellIs" dxfId="2" priority="452" stopIfTrue="1" operator="lessThan">
      <formula>0</formula>
    </cfRule>
  </conditionalFormatting>
  <conditionalFormatting sqref="F906">
    <cfRule type="cellIs" dxfId="2" priority="451" stopIfTrue="1" operator="lessThan">
      <formula>0</formula>
    </cfRule>
  </conditionalFormatting>
  <conditionalFormatting sqref="F907">
    <cfRule type="cellIs" dxfId="2" priority="450" stopIfTrue="1" operator="lessThan">
      <formula>0</formula>
    </cfRule>
  </conditionalFormatting>
  <conditionalFormatting sqref="F908">
    <cfRule type="cellIs" dxfId="2" priority="449" stopIfTrue="1" operator="lessThan">
      <formula>0</formula>
    </cfRule>
  </conditionalFormatting>
  <conditionalFormatting sqref="F909">
    <cfRule type="cellIs" dxfId="2" priority="448" stopIfTrue="1" operator="lessThan">
      <formula>0</formula>
    </cfRule>
  </conditionalFormatting>
  <conditionalFormatting sqref="F910">
    <cfRule type="cellIs" dxfId="2" priority="447" stopIfTrue="1" operator="lessThan">
      <formula>0</formula>
    </cfRule>
  </conditionalFormatting>
  <conditionalFormatting sqref="F911">
    <cfRule type="cellIs" dxfId="2" priority="446" stopIfTrue="1" operator="lessThan">
      <formula>0</formula>
    </cfRule>
  </conditionalFormatting>
  <conditionalFormatting sqref="F912">
    <cfRule type="cellIs" dxfId="2" priority="445" stopIfTrue="1" operator="lessThan">
      <formula>0</formula>
    </cfRule>
  </conditionalFormatting>
  <conditionalFormatting sqref="F913">
    <cfRule type="cellIs" dxfId="2" priority="444" stopIfTrue="1" operator="lessThan">
      <formula>0</formula>
    </cfRule>
  </conditionalFormatting>
  <conditionalFormatting sqref="F914">
    <cfRule type="cellIs" dxfId="2" priority="443" stopIfTrue="1" operator="lessThan">
      <formula>0</formula>
    </cfRule>
  </conditionalFormatting>
  <conditionalFormatting sqref="F915">
    <cfRule type="cellIs" dxfId="2" priority="442" stopIfTrue="1" operator="lessThan">
      <formula>0</formula>
    </cfRule>
  </conditionalFormatting>
  <conditionalFormatting sqref="F916">
    <cfRule type="cellIs" dxfId="2" priority="441" stopIfTrue="1" operator="lessThan">
      <formula>0</formula>
    </cfRule>
  </conditionalFormatting>
  <conditionalFormatting sqref="F917">
    <cfRule type="cellIs" dxfId="2" priority="440" stopIfTrue="1" operator="lessThan">
      <formula>0</formula>
    </cfRule>
  </conditionalFormatting>
  <conditionalFormatting sqref="F918">
    <cfRule type="cellIs" dxfId="2" priority="439" stopIfTrue="1" operator="lessThan">
      <formula>0</formula>
    </cfRule>
  </conditionalFormatting>
  <conditionalFormatting sqref="F919">
    <cfRule type="cellIs" dxfId="2" priority="438" stopIfTrue="1" operator="lessThan">
      <formula>0</formula>
    </cfRule>
  </conditionalFormatting>
  <conditionalFormatting sqref="F920">
    <cfRule type="cellIs" dxfId="2" priority="437" stopIfTrue="1" operator="lessThan">
      <formula>0</formula>
    </cfRule>
  </conditionalFormatting>
  <conditionalFormatting sqref="F921">
    <cfRule type="cellIs" dxfId="2" priority="436" stopIfTrue="1" operator="lessThan">
      <formula>0</formula>
    </cfRule>
  </conditionalFormatting>
  <conditionalFormatting sqref="F922">
    <cfRule type="cellIs" dxfId="2" priority="435" stopIfTrue="1" operator="lessThan">
      <formula>0</formula>
    </cfRule>
  </conditionalFormatting>
  <conditionalFormatting sqref="F923">
    <cfRule type="cellIs" dxfId="2" priority="434" stopIfTrue="1" operator="lessThan">
      <formula>0</formula>
    </cfRule>
  </conditionalFormatting>
  <conditionalFormatting sqref="F924">
    <cfRule type="cellIs" dxfId="2" priority="433" stopIfTrue="1" operator="lessThan">
      <formula>0</formula>
    </cfRule>
  </conditionalFormatting>
  <conditionalFormatting sqref="F925">
    <cfRule type="cellIs" dxfId="2" priority="432" stopIfTrue="1" operator="lessThan">
      <formula>0</formula>
    </cfRule>
  </conditionalFormatting>
  <conditionalFormatting sqref="F926">
    <cfRule type="cellIs" dxfId="2" priority="431" stopIfTrue="1" operator="lessThan">
      <formula>0</formula>
    </cfRule>
  </conditionalFormatting>
  <conditionalFormatting sqref="F927">
    <cfRule type="cellIs" dxfId="2" priority="430" stopIfTrue="1" operator="lessThan">
      <formula>0</formula>
    </cfRule>
  </conditionalFormatting>
  <conditionalFormatting sqref="F928">
    <cfRule type="cellIs" dxfId="2" priority="429" stopIfTrue="1" operator="lessThan">
      <formula>0</formula>
    </cfRule>
  </conditionalFormatting>
  <conditionalFormatting sqref="F929">
    <cfRule type="cellIs" dxfId="2" priority="428" stopIfTrue="1" operator="lessThan">
      <formula>0</formula>
    </cfRule>
  </conditionalFormatting>
  <conditionalFormatting sqref="F930">
    <cfRule type="cellIs" dxfId="2" priority="427" stopIfTrue="1" operator="lessThan">
      <formula>0</formula>
    </cfRule>
  </conditionalFormatting>
  <conditionalFormatting sqref="F931">
    <cfRule type="cellIs" dxfId="2" priority="426" stopIfTrue="1" operator="lessThan">
      <formula>0</formula>
    </cfRule>
  </conditionalFormatting>
  <conditionalFormatting sqref="F932">
    <cfRule type="cellIs" dxfId="2" priority="425" stopIfTrue="1" operator="lessThan">
      <formula>0</formula>
    </cfRule>
  </conditionalFormatting>
  <conditionalFormatting sqref="F933">
    <cfRule type="cellIs" dxfId="2" priority="424" stopIfTrue="1" operator="lessThan">
      <formula>0</formula>
    </cfRule>
  </conditionalFormatting>
  <conditionalFormatting sqref="F934">
    <cfRule type="cellIs" dxfId="2" priority="423" stopIfTrue="1" operator="lessThan">
      <formula>0</formula>
    </cfRule>
  </conditionalFormatting>
  <conditionalFormatting sqref="F935">
    <cfRule type="cellIs" dxfId="2" priority="422" stopIfTrue="1" operator="lessThan">
      <formula>0</formula>
    </cfRule>
  </conditionalFormatting>
  <conditionalFormatting sqref="F936">
    <cfRule type="cellIs" dxfId="2" priority="421" stopIfTrue="1" operator="lessThan">
      <formula>0</formula>
    </cfRule>
  </conditionalFormatting>
  <conditionalFormatting sqref="F937">
    <cfRule type="cellIs" dxfId="2" priority="420" stopIfTrue="1" operator="lessThan">
      <formula>0</formula>
    </cfRule>
  </conditionalFormatting>
  <conditionalFormatting sqref="F938">
    <cfRule type="cellIs" dxfId="2" priority="419" stopIfTrue="1" operator="lessThan">
      <formula>0</formula>
    </cfRule>
  </conditionalFormatting>
  <conditionalFormatting sqref="F939">
    <cfRule type="cellIs" dxfId="2" priority="418" stopIfTrue="1" operator="lessThan">
      <formula>0</formula>
    </cfRule>
  </conditionalFormatting>
  <conditionalFormatting sqref="F940">
    <cfRule type="cellIs" dxfId="2" priority="417" stopIfTrue="1" operator="lessThan">
      <formula>0</formula>
    </cfRule>
  </conditionalFormatting>
  <conditionalFormatting sqref="F941">
    <cfRule type="cellIs" dxfId="2" priority="416" stopIfTrue="1" operator="lessThan">
      <formula>0</formula>
    </cfRule>
  </conditionalFormatting>
  <conditionalFormatting sqref="F942">
    <cfRule type="cellIs" dxfId="2" priority="415" stopIfTrue="1" operator="lessThan">
      <formula>0</formula>
    </cfRule>
  </conditionalFormatting>
  <conditionalFormatting sqref="F943">
    <cfRule type="cellIs" dxfId="2" priority="414" stopIfTrue="1" operator="lessThan">
      <formula>0</formula>
    </cfRule>
  </conditionalFormatting>
  <conditionalFormatting sqref="F944">
    <cfRule type="cellIs" dxfId="2" priority="413" stopIfTrue="1" operator="lessThan">
      <formula>0</formula>
    </cfRule>
  </conditionalFormatting>
  <conditionalFormatting sqref="F945">
    <cfRule type="cellIs" dxfId="2" priority="412" stopIfTrue="1" operator="lessThan">
      <formula>0</formula>
    </cfRule>
  </conditionalFormatting>
  <conditionalFormatting sqref="F946">
    <cfRule type="cellIs" dxfId="2" priority="411" stopIfTrue="1" operator="lessThan">
      <formula>0</formula>
    </cfRule>
  </conditionalFormatting>
  <conditionalFormatting sqref="F947">
    <cfRule type="cellIs" dxfId="2" priority="410" stopIfTrue="1" operator="lessThan">
      <formula>0</formula>
    </cfRule>
  </conditionalFormatting>
  <conditionalFormatting sqref="F948">
    <cfRule type="cellIs" dxfId="2" priority="409" stopIfTrue="1" operator="lessThan">
      <formula>0</formula>
    </cfRule>
  </conditionalFormatting>
  <conditionalFormatting sqref="F949">
    <cfRule type="cellIs" dxfId="2" priority="408" stopIfTrue="1" operator="lessThan">
      <formula>0</formula>
    </cfRule>
  </conditionalFormatting>
  <conditionalFormatting sqref="F950">
    <cfRule type="cellIs" dxfId="2" priority="407" stopIfTrue="1" operator="lessThan">
      <formula>0</formula>
    </cfRule>
  </conditionalFormatting>
  <conditionalFormatting sqref="F951">
    <cfRule type="cellIs" dxfId="2" priority="406" stopIfTrue="1" operator="lessThan">
      <formula>0</formula>
    </cfRule>
  </conditionalFormatting>
  <conditionalFormatting sqref="F952">
    <cfRule type="cellIs" dxfId="2" priority="405" stopIfTrue="1" operator="lessThan">
      <formula>0</formula>
    </cfRule>
  </conditionalFormatting>
  <conditionalFormatting sqref="F953">
    <cfRule type="cellIs" dxfId="2" priority="404" stopIfTrue="1" operator="lessThan">
      <formula>0</formula>
    </cfRule>
  </conditionalFormatting>
  <conditionalFormatting sqref="F954">
    <cfRule type="cellIs" dxfId="2" priority="403" stopIfTrue="1" operator="lessThan">
      <formula>0</formula>
    </cfRule>
  </conditionalFormatting>
  <conditionalFormatting sqref="F955">
    <cfRule type="cellIs" dxfId="2" priority="402" stopIfTrue="1" operator="lessThan">
      <formula>0</formula>
    </cfRule>
  </conditionalFormatting>
  <conditionalFormatting sqref="F956">
    <cfRule type="cellIs" dxfId="2" priority="401" stopIfTrue="1" operator="lessThan">
      <formula>0</formula>
    </cfRule>
  </conditionalFormatting>
  <conditionalFormatting sqref="F957">
    <cfRule type="cellIs" dxfId="2" priority="400" stopIfTrue="1" operator="lessThan">
      <formula>0</formula>
    </cfRule>
  </conditionalFormatting>
  <conditionalFormatting sqref="F958">
    <cfRule type="cellIs" dxfId="2" priority="399" stopIfTrue="1" operator="lessThan">
      <formula>0</formula>
    </cfRule>
  </conditionalFormatting>
  <conditionalFormatting sqref="F959">
    <cfRule type="cellIs" dxfId="2" priority="398" stopIfTrue="1" operator="lessThan">
      <formula>0</formula>
    </cfRule>
  </conditionalFormatting>
  <conditionalFormatting sqref="F960">
    <cfRule type="cellIs" dxfId="2" priority="397" stopIfTrue="1" operator="lessThan">
      <formula>0</formula>
    </cfRule>
  </conditionalFormatting>
  <conditionalFormatting sqref="F961">
    <cfRule type="cellIs" dxfId="2" priority="396" stopIfTrue="1" operator="lessThan">
      <formula>0</formula>
    </cfRule>
  </conditionalFormatting>
  <conditionalFormatting sqref="F962">
    <cfRule type="cellIs" dxfId="2" priority="395" stopIfTrue="1" operator="lessThan">
      <formula>0</formula>
    </cfRule>
  </conditionalFormatting>
  <conditionalFormatting sqref="F963">
    <cfRule type="cellIs" dxfId="2" priority="394" stopIfTrue="1" operator="lessThan">
      <formula>0</formula>
    </cfRule>
  </conditionalFormatting>
  <conditionalFormatting sqref="F964">
    <cfRule type="cellIs" dxfId="2" priority="393" stopIfTrue="1" operator="lessThan">
      <formula>0</formula>
    </cfRule>
  </conditionalFormatting>
  <conditionalFormatting sqref="F965">
    <cfRule type="cellIs" dxfId="2" priority="392" stopIfTrue="1" operator="lessThan">
      <formula>0</formula>
    </cfRule>
  </conditionalFormatting>
  <conditionalFormatting sqref="F966">
    <cfRule type="cellIs" dxfId="2" priority="391" stopIfTrue="1" operator="lessThan">
      <formula>0</formula>
    </cfRule>
  </conditionalFormatting>
  <conditionalFormatting sqref="F967">
    <cfRule type="cellIs" dxfId="2" priority="390" stopIfTrue="1" operator="lessThan">
      <formula>0</formula>
    </cfRule>
  </conditionalFormatting>
  <conditionalFormatting sqref="F968">
    <cfRule type="cellIs" dxfId="2" priority="389" stopIfTrue="1" operator="lessThan">
      <formula>0</formula>
    </cfRule>
  </conditionalFormatting>
  <conditionalFormatting sqref="F969">
    <cfRule type="cellIs" dxfId="2" priority="388" stopIfTrue="1" operator="lessThan">
      <formula>0</formula>
    </cfRule>
  </conditionalFormatting>
  <conditionalFormatting sqref="F970">
    <cfRule type="cellIs" dxfId="2" priority="387" stopIfTrue="1" operator="lessThan">
      <formula>0</formula>
    </cfRule>
  </conditionalFormatting>
  <conditionalFormatting sqref="F971">
    <cfRule type="cellIs" dxfId="2" priority="386" stopIfTrue="1" operator="lessThan">
      <formula>0</formula>
    </cfRule>
  </conditionalFormatting>
  <conditionalFormatting sqref="F972">
    <cfRule type="cellIs" dxfId="2" priority="385" stopIfTrue="1" operator="lessThan">
      <formula>0</formula>
    </cfRule>
  </conditionalFormatting>
  <conditionalFormatting sqref="F973">
    <cfRule type="cellIs" dxfId="2" priority="384" stopIfTrue="1" operator="lessThan">
      <formula>0</formula>
    </cfRule>
  </conditionalFormatting>
  <conditionalFormatting sqref="F974">
    <cfRule type="cellIs" dxfId="2" priority="383" stopIfTrue="1" operator="lessThan">
      <formula>0</formula>
    </cfRule>
  </conditionalFormatting>
  <conditionalFormatting sqref="F975">
    <cfRule type="cellIs" dxfId="2" priority="382" stopIfTrue="1" operator="lessThan">
      <formula>0</formula>
    </cfRule>
  </conditionalFormatting>
  <conditionalFormatting sqref="F976">
    <cfRule type="cellIs" dxfId="2" priority="381" stopIfTrue="1" operator="lessThan">
      <formula>0</formula>
    </cfRule>
  </conditionalFormatting>
  <conditionalFormatting sqref="F977">
    <cfRule type="cellIs" dxfId="2" priority="380" stopIfTrue="1" operator="lessThan">
      <formula>0</formula>
    </cfRule>
  </conditionalFormatting>
  <conditionalFormatting sqref="F978">
    <cfRule type="cellIs" dxfId="2" priority="379" stopIfTrue="1" operator="lessThan">
      <formula>0</formula>
    </cfRule>
  </conditionalFormatting>
  <conditionalFormatting sqref="F979">
    <cfRule type="cellIs" dxfId="2" priority="378" stopIfTrue="1" operator="lessThan">
      <formula>0</formula>
    </cfRule>
  </conditionalFormatting>
  <conditionalFormatting sqref="F980">
    <cfRule type="cellIs" dxfId="2" priority="377" stopIfTrue="1" operator="lessThan">
      <formula>0</formula>
    </cfRule>
  </conditionalFormatting>
  <conditionalFormatting sqref="F981">
    <cfRule type="cellIs" dxfId="2" priority="376" stopIfTrue="1" operator="lessThan">
      <formula>0</formula>
    </cfRule>
  </conditionalFormatting>
  <conditionalFormatting sqref="F982">
    <cfRule type="cellIs" dxfId="2" priority="375" stopIfTrue="1" operator="lessThan">
      <formula>0</formula>
    </cfRule>
  </conditionalFormatting>
  <conditionalFormatting sqref="F983">
    <cfRule type="cellIs" dxfId="2" priority="374" stopIfTrue="1" operator="lessThan">
      <formula>0</formula>
    </cfRule>
  </conditionalFormatting>
  <conditionalFormatting sqref="F984">
    <cfRule type="cellIs" dxfId="2" priority="373" stopIfTrue="1" operator="lessThan">
      <formula>0</formula>
    </cfRule>
  </conditionalFormatting>
  <conditionalFormatting sqref="F985">
    <cfRule type="cellIs" dxfId="2" priority="372" stopIfTrue="1" operator="lessThan">
      <formula>0</formula>
    </cfRule>
  </conditionalFormatting>
  <conditionalFormatting sqref="F986">
    <cfRule type="cellIs" dxfId="2" priority="371" stopIfTrue="1" operator="lessThan">
      <formula>0</formula>
    </cfRule>
  </conditionalFormatting>
  <conditionalFormatting sqref="F987">
    <cfRule type="cellIs" dxfId="2" priority="370" stopIfTrue="1" operator="lessThan">
      <formula>0</formula>
    </cfRule>
  </conditionalFormatting>
  <conditionalFormatting sqref="F988">
    <cfRule type="cellIs" dxfId="2" priority="369" stopIfTrue="1" operator="lessThan">
      <formula>0</formula>
    </cfRule>
  </conditionalFormatting>
  <conditionalFormatting sqref="F989">
    <cfRule type="cellIs" dxfId="2" priority="368" stopIfTrue="1" operator="lessThan">
      <formula>0</formula>
    </cfRule>
  </conditionalFormatting>
  <conditionalFormatting sqref="F990">
    <cfRule type="cellIs" dxfId="2" priority="367" stopIfTrue="1" operator="lessThan">
      <formula>0</formula>
    </cfRule>
  </conditionalFormatting>
  <conditionalFormatting sqref="F991">
    <cfRule type="cellIs" dxfId="2" priority="366" stopIfTrue="1" operator="lessThan">
      <formula>0</formula>
    </cfRule>
  </conditionalFormatting>
  <conditionalFormatting sqref="F992">
    <cfRule type="cellIs" dxfId="2" priority="365" stopIfTrue="1" operator="lessThan">
      <formula>0</formula>
    </cfRule>
  </conditionalFormatting>
  <conditionalFormatting sqref="F993">
    <cfRule type="cellIs" dxfId="2" priority="364" stopIfTrue="1" operator="lessThan">
      <formula>0</formula>
    </cfRule>
  </conditionalFormatting>
  <conditionalFormatting sqref="F994">
    <cfRule type="cellIs" dxfId="2" priority="363" stopIfTrue="1" operator="lessThan">
      <formula>0</formula>
    </cfRule>
  </conditionalFormatting>
  <conditionalFormatting sqref="F995">
    <cfRule type="cellIs" dxfId="2" priority="362" stopIfTrue="1" operator="lessThan">
      <formula>0</formula>
    </cfRule>
  </conditionalFormatting>
  <conditionalFormatting sqref="F996">
    <cfRule type="cellIs" dxfId="2" priority="361" stopIfTrue="1" operator="lessThan">
      <formula>0</formula>
    </cfRule>
  </conditionalFormatting>
  <conditionalFormatting sqref="F997">
    <cfRule type="cellIs" dxfId="2" priority="360" stopIfTrue="1" operator="lessThan">
      <formula>0</formula>
    </cfRule>
  </conditionalFormatting>
  <conditionalFormatting sqref="F998">
    <cfRule type="cellIs" dxfId="2" priority="359" stopIfTrue="1" operator="lessThan">
      <formula>0</formula>
    </cfRule>
  </conditionalFormatting>
  <conditionalFormatting sqref="F999">
    <cfRule type="cellIs" dxfId="2" priority="358" stopIfTrue="1" operator="lessThan">
      <formula>0</formula>
    </cfRule>
  </conditionalFormatting>
  <conditionalFormatting sqref="F1000">
    <cfRule type="cellIs" dxfId="2" priority="357" stopIfTrue="1" operator="lessThan">
      <formula>0</formula>
    </cfRule>
  </conditionalFormatting>
  <conditionalFormatting sqref="F1001">
    <cfRule type="cellIs" dxfId="2" priority="356" stopIfTrue="1" operator="lessThan">
      <formula>0</formula>
    </cfRule>
  </conditionalFormatting>
  <conditionalFormatting sqref="F1002">
    <cfRule type="cellIs" dxfId="2" priority="355" stopIfTrue="1" operator="lessThan">
      <formula>0</formula>
    </cfRule>
  </conditionalFormatting>
  <conditionalFormatting sqref="F1003">
    <cfRule type="cellIs" dxfId="2" priority="354" stopIfTrue="1" operator="lessThan">
      <formula>0</formula>
    </cfRule>
  </conditionalFormatting>
  <conditionalFormatting sqref="F1004">
    <cfRule type="cellIs" dxfId="2" priority="353" stopIfTrue="1" operator="lessThan">
      <formula>0</formula>
    </cfRule>
  </conditionalFormatting>
  <conditionalFormatting sqref="F1005">
    <cfRule type="cellIs" dxfId="2" priority="352" stopIfTrue="1" operator="lessThan">
      <formula>0</formula>
    </cfRule>
  </conditionalFormatting>
  <conditionalFormatting sqref="F1006">
    <cfRule type="cellIs" dxfId="2" priority="351" stopIfTrue="1" operator="lessThan">
      <formula>0</formula>
    </cfRule>
  </conditionalFormatting>
  <conditionalFormatting sqref="F1007">
    <cfRule type="cellIs" dxfId="2" priority="350" stopIfTrue="1" operator="lessThan">
      <formula>0</formula>
    </cfRule>
  </conditionalFormatting>
  <conditionalFormatting sqref="F1008">
    <cfRule type="cellIs" dxfId="2" priority="349" stopIfTrue="1" operator="lessThan">
      <formula>0</formula>
    </cfRule>
  </conditionalFormatting>
  <conditionalFormatting sqref="F1009">
    <cfRule type="cellIs" dxfId="2" priority="348" stopIfTrue="1" operator="lessThan">
      <formula>0</formula>
    </cfRule>
  </conditionalFormatting>
  <conditionalFormatting sqref="F1010">
    <cfRule type="cellIs" dxfId="2" priority="347" stopIfTrue="1" operator="lessThan">
      <formula>0</formula>
    </cfRule>
  </conditionalFormatting>
  <conditionalFormatting sqref="F1011">
    <cfRule type="cellIs" dxfId="2" priority="346" stopIfTrue="1" operator="lessThan">
      <formula>0</formula>
    </cfRule>
  </conditionalFormatting>
  <conditionalFormatting sqref="F1012">
    <cfRule type="cellIs" dxfId="2" priority="345" stopIfTrue="1" operator="lessThan">
      <formula>0</formula>
    </cfRule>
  </conditionalFormatting>
  <conditionalFormatting sqref="F1013">
    <cfRule type="cellIs" dxfId="2" priority="344" stopIfTrue="1" operator="lessThan">
      <formula>0</formula>
    </cfRule>
  </conditionalFormatting>
  <conditionalFormatting sqref="F1014">
    <cfRule type="cellIs" dxfId="2" priority="343" stopIfTrue="1" operator="lessThan">
      <formula>0</formula>
    </cfRule>
  </conditionalFormatting>
  <conditionalFormatting sqref="F1015">
    <cfRule type="cellIs" dxfId="2" priority="342" stopIfTrue="1" operator="lessThan">
      <formula>0</formula>
    </cfRule>
  </conditionalFormatting>
  <conditionalFormatting sqref="F1016">
    <cfRule type="cellIs" dxfId="2" priority="341" stopIfTrue="1" operator="lessThan">
      <formula>0</formula>
    </cfRule>
  </conditionalFormatting>
  <conditionalFormatting sqref="F1017">
    <cfRule type="cellIs" dxfId="2" priority="340" stopIfTrue="1" operator="lessThan">
      <formula>0</formula>
    </cfRule>
  </conditionalFormatting>
  <conditionalFormatting sqref="F1018">
    <cfRule type="cellIs" dxfId="2" priority="339" stopIfTrue="1" operator="lessThan">
      <formula>0</formula>
    </cfRule>
  </conditionalFormatting>
  <conditionalFormatting sqref="F1019">
    <cfRule type="cellIs" dxfId="2" priority="338" stopIfTrue="1" operator="lessThan">
      <formula>0</formula>
    </cfRule>
  </conditionalFormatting>
  <conditionalFormatting sqref="F1020">
    <cfRule type="cellIs" dxfId="2" priority="337" stopIfTrue="1" operator="lessThan">
      <formula>0</formula>
    </cfRule>
  </conditionalFormatting>
  <conditionalFormatting sqref="F1021">
    <cfRule type="cellIs" dxfId="2" priority="336" stopIfTrue="1" operator="lessThan">
      <formula>0</formula>
    </cfRule>
  </conditionalFormatting>
  <conditionalFormatting sqref="F1022">
    <cfRule type="cellIs" dxfId="2" priority="335" stopIfTrue="1" operator="lessThan">
      <formula>0</formula>
    </cfRule>
  </conditionalFormatting>
  <conditionalFormatting sqref="F1023">
    <cfRule type="cellIs" dxfId="2" priority="334" stopIfTrue="1" operator="lessThan">
      <formula>0</formula>
    </cfRule>
  </conditionalFormatting>
  <conditionalFormatting sqref="F1024">
    <cfRule type="cellIs" dxfId="2" priority="333" stopIfTrue="1" operator="lessThan">
      <formula>0</formula>
    </cfRule>
  </conditionalFormatting>
  <conditionalFormatting sqref="F1025">
    <cfRule type="cellIs" dxfId="2" priority="332" stopIfTrue="1" operator="lessThan">
      <formula>0</formula>
    </cfRule>
  </conditionalFormatting>
  <conditionalFormatting sqref="F1026">
    <cfRule type="cellIs" dxfId="2" priority="331" stopIfTrue="1" operator="lessThan">
      <formula>0</formula>
    </cfRule>
  </conditionalFormatting>
  <conditionalFormatting sqref="F1027">
    <cfRule type="cellIs" dxfId="2" priority="330" stopIfTrue="1" operator="lessThan">
      <formula>0</formula>
    </cfRule>
  </conditionalFormatting>
  <conditionalFormatting sqref="F1028">
    <cfRule type="cellIs" dxfId="2" priority="329" stopIfTrue="1" operator="lessThan">
      <formula>0</formula>
    </cfRule>
  </conditionalFormatting>
  <conditionalFormatting sqref="F1029">
    <cfRule type="cellIs" dxfId="2" priority="328" stopIfTrue="1" operator="lessThan">
      <formula>0</formula>
    </cfRule>
  </conditionalFormatting>
  <conditionalFormatting sqref="F1030">
    <cfRule type="cellIs" dxfId="2" priority="327" stopIfTrue="1" operator="lessThan">
      <formula>0</formula>
    </cfRule>
  </conditionalFormatting>
  <conditionalFormatting sqref="F1031">
    <cfRule type="cellIs" dxfId="2" priority="326" stopIfTrue="1" operator="lessThan">
      <formula>0</formula>
    </cfRule>
  </conditionalFormatting>
  <conditionalFormatting sqref="F1032">
    <cfRule type="cellIs" dxfId="2" priority="325" stopIfTrue="1" operator="lessThan">
      <formula>0</formula>
    </cfRule>
  </conditionalFormatting>
  <conditionalFormatting sqref="F1033">
    <cfRule type="cellIs" dxfId="2" priority="324" stopIfTrue="1" operator="lessThan">
      <formula>0</formula>
    </cfRule>
  </conditionalFormatting>
  <conditionalFormatting sqref="F1034">
    <cfRule type="cellIs" dxfId="2" priority="323" stopIfTrue="1" operator="lessThan">
      <formula>0</formula>
    </cfRule>
  </conditionalFormatting>
  <conditionalFormatting sqref="F1035">
    <cfRule type="cellIs" dxfId="2" priority="322" stopIfTrue="1" operator="lessThan">
      <formula>0</formula>
    </cfRule>
  </conditionalFormatting>
  <conditionalFormatting sqref="F1036">
    <cfRule type="cellIs" dxfId="2" priority="321" stopIfTrue="1" operator="lessThan">
      <formula>0</formula>
    </cfRule>
  </conditionalFormatting>
  <conditionalFormatting sqref="F1037">
    <cfRule type="cellIs" dxfId="2" priority="320" stopIfTrue="1" operator="lessThan">
      <formula>0</formula>
    </cfRule>
  </conditionalFormatting>
  <conditionalFormatting sqref="F1038">
    <cfRule type="cellIs" dxfId="2" priority="319" stopIfTrue="1" operator="lessThan">
      <formula>0</formula>
    </cfRule>
  </conditionalFormatting>
  <conditionalFormatting sqref="F1039">
    <cfRule type="cellIs" dxfId="2" priority="318" stopIfTrue="1" operator="lessThan">
      <formula>0</formula>
    </cfRule>
  </conditionalFormatting>
  <conditionalFormatting sqref="F1040">
    <cfRule type="cellIs" dxfId="2" priority="317" stopIfTrue="1" operator="lessThan">
      <formula>0</formula>
    </cfRule>
  </conditionalFormatting>
  <conditionalFormatting sqref="F1041">
    <cfRule type="cellIs" dxfId="2" priority="316" stopIfTrue="1" operator="lessThan">
      <formula>0</formula>
    </cfRule>
  </conditionalFormatting>
  <conditionalFormatting sqref="F1042">
    <cfRule type="cellIs" dxfId="2" priority="315" stopIfTrue="1" operator="lessThan">
      <formula>0</formula>
    </cfRule>
  </conditionalFormatting>
  <conditionalFormatting sqref="F1043">
    <cfRule type="cellIs" dxfId="2" priority="314" stopIfTrue="1" operator="lessThan">
      <formula>0</formula>
    </cfRule>
  </conditionalFormatting>
  <conditionalFormatting sqref="F1044">
    <cfRule type="cellIs" dxfId="2" priority="313" stopIfTrue="1" operator="lessThan">
      <formula>0</formula>
    </cfRule>
  </conditionalFormatting>
  <conditionalFormatting sqref="F1045">
    <cfRule type="cellIs" dxfId="2" priority="312" stopIfTrue="1" operator="lessThan">
      <formula>0</formula>
    </cfRule>
  </conditionalFormatting>
  <conditionalFormatting sqref="F1046">
    <cfRule type="cellIs" dxfId="2" priority="311" stopIfTrue="1" operator="lessThan">
      <formula>0</formula>
    </cfRule>
  </conditionalFormatting>
  <conditionalFormatting sqref="F1047">
    <cfRule type="cellIs" dxfId="2" priority="310" stopIfTrue="1" operator="lessThan">
      <formula>0</formula>
    </cfRule>
  </conditionalFormatting>
  <conditionalFormatting sqref="F1048">
    <cfRule type="cellIs" dxfId="2" priority="309" stopIfTrue="1" operator="lessThan">
      <formula>0</formula>
    </cfRule>
  </conditionalFormatting>
  <conditionalFormatting sqref="F1049">
    <cfRule type="cellIs" dxfId="2" priority="308" stopIfTrue="1" operator="lessThan">
      <formula>0</formula>
    </cfRule>
  </conditionalFormatting>
  <conditionalFormatting sqref="F1050">
    <cfRule type="cellIs" dxfId="2" priority="307" stopIfTrue="1" operator="lessThan">
      <formula>0</formula>
    </cfRule>
  </conditionalFormatting>
  <conditionalFormatting sqref="F1051">
    <cfRule type="cellIs" dxfId="2" priority="306" stopIfTrue="1" operator="lessThan">
      <formula>0</formula>
    </cfRule>
  </conditionalFormatting>
  <conditionalFormatting sqref="F1052">
    <cfRule type="cellIs" dxfId="2" priority="305" stopIfTrue="1" operator="lessThan">
      <formula>0</formula>
    </cfRule>
  </conditionalFormatting>
  <conditionalFormatting sqref="F1053">
    <cfRule type="cellIs" dxfId="2" priority="304" stopIfTrue="1" operator="lessThan">
      <formula>0</formula>
    </cfRule>
  </conditionalFormatting>
  <conditionalFormatting sqref="F1054">
    <cfRule type="cellIs" dxfId="2" priority="303" stopIfTrue="1" operator="lessThan">
      <formula>0</formula>
    </cfRule>
  </conditionalFormatting>
  <conditionalFormatting sqref="F1055">
    <cfRule type="cellIs" dxfId="2" priority="302" stopIfTrue="1" operator="lessThan">
      <formula>0</formula>
    </cfRule>
  </conditionalFormatting>
  <conditionalFormatting sqref="F1056">
    <cfRule type="cellIs" dxfId="2" priority="301" stopIfTrue="1" operator="lessThan">
      <formula>0</formula>
    </cfRule>
  </conditionalFormatting>
  <conditionalFormatting sqref="F1057">
    <cfRule type="cellIs" dxfId="2" priority="300" stopIfTrue="1" operator="lessThan">
      <formula>0</formula>
    </cfRule>
  </conditionalFormatting>
  <conditionalFormatting sqref="F1058">
    <cfRule type="cellIs" dxfId="2" priority="299" stopIfTrue="1" operator="lessThan">
      <formula>0</formula>
    </cfRule>
  </conditionalFormatting>
  <conditionalFormatting sqref="F1059">
    <cfRule type="cellIs" dxfId="2" priority="298" stopIfTrue="1" operator="lessThan">
      <formula>0</formula>
    </cfRule>
  </conditionalFormatting>
  <conditionalFormatting sqref="F1060">
    <cfRule type="cellIs" dxfId="2" priority="297" stopIfTrue="1" operator="lessThan">
      <formula>0</formula>
    </cfRule>
  </conditionalFormatting>
  <conditionalFormatting sqref="F1061">
    <cfRule type="cellIs" dxfId="2" priority="296" stopIfTrue="1" operator="lessThan">
      <formula>0</formula>
    </cfRule>
  </conditionalFormatting>
  <conditionalFormatting sqref="F1062">
    <cfRule type="cellIs" dxfId="2" priority="295" stopIfTrue="1" operator="lessThan">
      <formula>0</formula>
    </cfRule>
  </conditionalFormatting>
  <conditionalFormatting sqref="F1063">
    <cfRule type="cellIs" dxfId="2" priority="294" stopIfTrue="1" operator="lessThan">
      <formula>0</formula>
    </cfRule>
  </conditionalFormatting>
  <conditionalFormatting sqref="F1064">
    <cfRule type="cellIs" dxfId="2" priority="293" stopIfTrue="1" operator="lessThan">
      <formula>0</formula>
    </cfRule>
  </conditionalFormatting>
  <conditionalFormatting sqref="F1065">
    <cfRule type="cellIs" dxfId="2" priority="292" stopIfTrue="1" operator="lessThan">
      <formula>0</formula>
    </cfRule>
  </conditionalFormatting>
  <conditionalFormatting sqref="F1066">
    <cfRule type="cellIs" dxfId="2" priority="291" stopIfTrue="1" operator="lessThan">
      <formula>0</formula>
    </cfRule>
  </conditionalFormatting>
  <conditionalFormatting sqref="F1067">
    <cfRule type="cellIs" dxfId="2" priority="290" stopIfTrue="1" operator="lessThan">
      <formula>0</formula>
    </cfRule>
  </conditionalFormatting>
  <conditionalFormatting sqref="F1068">
    <cfRule type="cellIs" dxfId="2" priority="289" stopIfTrue="1" operator="lessThan">
      <formula>0</formula>
    </cfRule>
  </conditionalFormatting>
  <conditionalFormatting sqref="F1069">
    <cfRule type="cellIs" dxfId="2" priority="288" stopIfTrue="1" operator="lessThan">
      <formula>0</formula>
    </cfRule>
  </conditionalFormatting>
  <conditionalFormatting sqref="F1070">
    <cfRule type="cellIs" dxfId="2" priority="287" stopIfTrue="1" operator="lessThan">
      <formula>0</formula>
    </cfRule>
  </conditionalFormatting>
  <conditionalFormatting sqref="F1071">
    <cfRule type="cellIs" dxfId="2" priority="286" stopIfTrue="1" operator="lessThan">
      <formula>0</formula>
    </cfRule>
  </conditionalFormatting>
  <conditionalFormatting sqref="F1072">
    <cfRule type="cellIs" dxfId="2" priority="285" stopIfTrue="1" operator="lessThan">
      <formula>0</formula>
    </cfRule>
  </conditionalFormatting>
  <conditionalFormatting sqref="F1073">
    <cfRule type="cellIs" dxfId="2" priority="284" stopIfTrue="1" operator="lessThan">
      <formula>0</formula>
    </cfRule>
  </conditionalFormatting>
  <conditionalFormatting sqref="F1074">
    <cfRule type="cellIs" dxfId="2" priority="283" stopIfTrue="1" operator="lessThan">
      <formula>0</formula>
    </cfRule>
  </conditionalFormatting>
  <conditionalFormatting sqref="F1075">
    <cfRule type="cellIs" dxfId="2" priority="282" stopIfTrue="1" operator="lessThan">
      <formula>0</formula>
    </cfRule>
  </conditionalFormatting>
  <conditionalFormatting sqref="F1076">
    <cfRule type="cellIs" dxfId="2" priority="281" stopIfTrue="1" operator="lessThan">
      <formula>0</formula>
    </cfRule>
  </conditionalFormatting>
  <conditionalFormatting sqref="F1077">
    <cfRule type="cellIs" dxfId="2" priority="280" stopIfTrue="1" operator="lessThan">
      <formula>0</formula>
    </cfRule>
  </conditionalFormatting>
  <conditionalFormatting sqref="F1078">
    <cfRule type="cellIs" dxfId="2" priority="279" stopIfTrue="1" operator="lessThan">
      <formula>0</formula>
    </cfRule>
  </conditionalFormatting>
  <conditionalFormatting sqref="F1079">
    <cfRule type="cellIs" dxfId="2" priority="278" stopIfTrue="1" operator="lessThan">
      <formula>0</formula>
    </cfRule>
  </conditionalFormatting>
  <conditionalFormatting sqref="F1080">
    <cfRule type="cellIs" dxfId="2" priority="277" stopIfTrue="1" operator="lessThan">
      <formula>0</formula>
    </cfRule>
  </conditionalFormatting>
  <conditionalFormatting sqref="F1081">
    <cfRule type="cellIs" dxfId="2" priority="276" stopIfTrue="1" operator="lessThan">
      <formula>0</formula>
    </cfRule>
  </conditionalFormatting>
  <conditionalFormatting sqref="F1082">
    <cfRule type="cellIs" dxfId="2" priority="275" stopIfTrue="1" operator="lessThan">
      <formula>0</formula>
    </cfRule>
  </conditionalFormatting>
  <conditionalFormatting sqref="F1083">
    <cfRule type="cellIs" dxfId="2" priority="274" stopIfTrue="1" operator="lessThan">
      <formula>0</formula>
    </cfRule>
  </conditionalFormatting>
  <conditionalFormatting sqref="F1084">
    <cfRule type="cellIs" dxfId="2" priority="273" stopIfTrue="1" operator="lessThan">
      <formula>0</formula>
    </cfRule>
  </conditionalFormatting>
  <conditionalFormatting sqref="F1085">
    <cfRule type="cellIs" dxfId="2" priority="272" stopIfTrue="1" operator="lessThan">
      <formula>0</formula>
    </cfRule>
  </conditionalFormatting>
  <conditionalFormatting sqref="F1086">
    <cfRule type="cellIs" dxfId="2" priority="271" stopIfTrue="1" operator="lessThan">
      <formula>0</formula>
    </cfRule>
  </conditionalFormatting>
  <conditionalFormatting sqref="F1087">
    <cfRule type="cellIs" dxfId="2" priority="270" stopIfTrue="1" operator="lessThan">
      <formula>0</formula>
    </cfRule>
  </conditionalFormatting>
  <conditionalFormatting sqref="F1088">
    <cfRule type="cellIs" dxfId="2" priority="269" stopIfTrue="1" operator="lessThan">
      <formula>0</formula>
    </cfRule>
  </conditionalFormatting>
  <conditionalFormatting sqref="F1089">
    <cfRule type="cellIs" dxfId="2" priority="268" stopIfTrue="1" operator="lessThan">
      <formula>0</formula>
    </cfRule>
  </conditionalFormatting>
  <conditionalFormatting sqref="F1090">
    <cfRule type="cellIs" dxfId="2" priority="267" stopIfTrue="1" operator="lessThan">
      <formula>0</formula>
    </cfRule>
  </conditionalFormatting>
  <conditionalFormatting sqref="F1091">
    <cfRule type="cellIs" dxfId="2" priority="266" stopIfTrue="1" operator="lessThan">
      <formula>0</formula>
    </cfRule>
  </conditionalFormatting>
  <conditionalFormatting sqref="F1092">
    <cfRule type="cellIs" dxfId="2" priority="265" stopIfTrue="1" operator="lessThan">
      <formula>0</formula>
    </cfRule>
  </conditionalFormatting>
  <conditionalFormatting sqref="F1093">
    <cfRule type="cellIs" dxfId="2" priority="264" stopIfTrue="1" operator="lessThan">
      <formula>0</formula>
    </cfRule>
  </conditionalFormatting>
  <conditionalFormatting sqref="F1094">
    <cfRule type="cellIs" dxfId="2" priority="263" stopIfTrue="1" operator="lessThan">
      <formula>0</formula>
    </cfRule>
  </conditionalFormatting>
  <conditionalFormatting sqref="F1095">
    <cfRule type="cellIs" dxfId="2" priority="262" stopIfTrue="1" operator="lessThan">
      <formula>0</formula>
    </cfRule>
  </conditionalFormatting>
  <conditionalFormatting sqref="F1096">
    <cfRule type="cellIs" dxfId="2" priority="261" stopIfTrue="1" operator="lessThan">
      <formula>0</formula>
    </cfRule>
  </conditionalFormatting>
  <conditionalFormatting sqref="F1097">
    <cfRule type="cellIs" dxfId="2" priority="260" stopIfTrue="1" operator="lessThan">
      <formula>0</formula>
    </cfRule>
  </conditionalFormatting>
  <conditionalFormatting sqref="F1098">
    <cfRule type="cellIs" dxfId="2" priority="259" stopIfTrue="1" operator="lessThan">
      <formula>0</formula>
    </cfRule>
  </conditionalFormatting>
  <conditionalFormatting sqref="F1099">
    <cfRule type="cellIs" dxfId="2" priority="258" stopIfTrue="1" operator="lessThan">
      <formula>0</formula>
    </cfRule>
  </conditionalFormatting>
  <conditionalFormatting sqref="F1100">
    <cfRule type="cellIs" dxfId="2" priority="257" stopIfTrue="1" operator="lessThan">
      <formula>0</formula>
    </cfRule>
  </conditionalFormatting>
  <conditionalFormatting sqref="F1101">
    <cfRule type="cellIs" dxfId="2" priority="256" stopIfTrue="1" operator="lessThan">
      <formula>0</formula>
    </cfRule>
  </conditionalFormatting>
  <conditionalFormatting sqref="F1102">
    <cfRule type="cellIs" dxfId="2" priority="255" stopIfTrue="1" operator="lessThan">
      <formula>0</formula>
    </cfRule>
  </conditionalFormatting>
  <conditionalFormatting sqref="F1103">
    <cfRule type="cellIs" dxfId="2" priority="254" stopIfTrue="1" operator="lessThan">
      <formula>0</formula>
    </cfRule>
  </conditionalFormatting>
  <conditionalFormatting sqref="F1104">
    <cfRule type="cellIs" dxfId="2" priority="253" stopIfTrue="1" operator="lessThan">
      <formula>0</formula>
    </cfRule>
  </conditionalFormatting>
  <conditionalFormatting sqref="F1105">
    <cfRule type="cellIs" dxfId="2" priority="252" stopIfTrue="1" operator="lessThan">
      <formula>0</formula>
    </cfRule>
  </conditionalFormatting>
  <conditionalFormatting sqref="F1106">
    <cfRule type="cellIs" dxfId="2" priority="251" stopIfTrue="1" operator="lessThan">
      <formula>0</formula>
    </cfRule>
  </conditionalFormatting>
  <conditionalFormatting sqref="F1107">
    <cfRule type="cellIs" dxfId="2" priority="250" stopIfTrue="1" operator="lessThan">
      <formula>0</formula>
    </cfRule>
  </conditionalFormatting>
  <conditionalFormatting sqref="F1108">
    <cfRule type="cellIs" dxfId="2" priority="249" stopIfTrue="1" operator="lessThan">
      <formula>0</formula>
    </cfRule>
  </conditionalFormatting>
  <conditionalFormatting sqref="F1109">
    <cfRule type="cellIs" dxfId="2" priority="248" stopIfTrue="1" operator="lessThan">
      <formula>0</formula>
    </cfRule>
  </conditionalFormatting>
  <conditionalFormatting sqref="F1110">
    <cfRule type="cellIs" dxfId="2" priority="247" stopIfTrue="1" operator="lessThan">
      <formula>0</formula>
    </cfRule>
  </conditionalFormatting>
  <conditionalFormatting sqref="F1111">
    <cfRule type="cellIs" dxfId="2" priority="246" stopIfTrue="1" operator="lessThan">
      <formula>0</formula>
    </cfRule>
  </conditionalFormatting>
  <conditionalFormatting sqref="F1112">
    <cfRule type="cellIs" dxfId="2" priority="245" stopIfTrue="1" operator="lessThan">
      <formula>0</formula>
    </cfRule>
  </conditionalFormatting>
  <conditionalFormatting sqref="F1113">
    <cfRule type="cellIs" dxfId="2" priority="244" stopIfTrue="1" operator="lessThan">
      <formula>0</formula>
    </cfRule>
  </conditionalFormatting>
  <conditionalFormatting sqref="F1114">
    <cfRule type="cellIs" dxfId="2" priority="243" stopIfTrue="1" operator="lessThan">
      <formula>0</formula>
    </cfRule>
  </conditionalFormatting>
  <conditionalFormatting sqref="F1115">
    <cfRule type="cellIs" dxfId="2" priority="242" stopIfTrue="1" operator="lessThan">
      <formula>0</formula>
    </cfRule>
  </conditionalFormatting>
  <conditionalFormatting sqref="F1116">
    <cfRule type="cellIs" dxfId="2" priority="241" stopIfTrue="1" operator="lessThan">
      <formula>0</formula>
    </cfRule>
  </conditionalFormatting>
  <conditionalFormatting sqref="F1117">
    <cfRule type="cellIs" dxfId="2" priority="240" stopIfTrue="1" operator="lessThan">
      <formula>0</formula>
    </cfRule>
  </conditionalFormatting>
  <conditionalFormatting sqref="F1118">
    <cfRule type="cellIs" dxfId="2" priority="239" stopIfTrue="1" operator="lessThan">
      <formula>0</formula>
    </cfRule>
  </conditionalFormatting>
  <conditionalFormatting sqref="F1119">
    <cfRule type="cellIs" dxfId="2" priority="238" stopIfTrue="1" operator="lessThan">
      <formula>0</formula>
    </cfRule>
  </conditionalFormatting>
  <conditionalFormatting sqref="F1120">
    <cfRule type="cellIs" dxfId="2" priority="237" stopIfTrue="1" operator="lessThan">
      <formula>0</formula>
    </cfRule>
  </conditionalFormatting>
  <conditionalFormatting sqref="F1121">
    <cfRule type="cellIs" dxfId="2" priority="236" stopIfTrue="1" operator="lessThan">
      <formula>0</formula>
    </cfRule>
  </conditionalFormatting>
  <conditionalFormatting sqref="F1122">
    <cfRule type="cellIs" dxfId="2" priority="235" stopIfTrue="1" operator="lessThan">
      <formula>0</formula>
    </cfRule>
  </conditionalFormatting>
  <conditionalFormatting sqref="F1123">
    <cfRule type="cellIs" dxfId="2" priority="234" stopIfTrue="1" operator="lessThan">
      <formula>0</formula>
    </cfRule>
  </conditionalFormatting>
  <conditionalFormatting sqref="F1124">
    <cfRule type="cellIs" dxfId="2" priority="233" stopIfTrue="1" operator="lessThan">
      <formula>0</formula>
    </cfRule>
  </conditionalFormatting>
  <conditionalFormatting sqref="F1125">
    <cfRule type="cellIs" dxfId="2" priority="232" stopIfTrue="1" operator="lessThan">
      <formula>0</formula>
    </cfRule>
  </conditionalFormatting>
  <conditionalFormatting sqref="F1126">
    <cfRule type="cellIs" dxfId="2" priority="231" stopIfTrue="1" operator="lessThan">
      <formula>0</formula>
    </cfRule>
  </conditionalFormatting>
  <conditionalFormatting sqref="F1127">
    <cfRule type="cellIs" dxfId="2" priority="230" stopIfTrue="1" operator="lessThan">
      <formula>0</formula>
    </cfRule>
  </conditionalFormatting>
  <conditionalFormatting sqref="F1128">
    <cfRule type="cellIs" dxfId="2" priority="229" stopIfTrue="1" operator="lessThan">
      <formula>0</formula>
    </cfRule>
  </conditionalFormatting>
  <conditionalFormatting sqref="F1129">
    <cfRule type="cellIs" dxfId="2" priority="228" stopIfTrue="1" operator="lessThan">
      <formula>0</formula>
    </cfRule>
  </conditionalFormatting>
  <conditionalFormatting sqref="F1130">
    <cfRule type="cellIs" dxfId="2" priority="227" stopIfTrue="1" operator="lessThan">
      <formula>0</formula>
    </cfRule>
  </conditionalFormatting>
  <conditionalFormatting sqref="F1131">
    <cfRule type="cellIs" dxfId="2" priority="226" stopIfTrue="1" operator="lessThan">
      <formula>0</formula>
    </cfRule>
  </conditionalFormatting>
  <conditionalFormatting sqref="F1132">
    <cfRule type="cellIs" dxfId="2" priority="225" stopIfTrue="1" operator="lessThan">
      <formula>0</formula>
    </cfRule>
  </conditionalFormatting>
  <conditionalFormatting sqref="F1133">
    <cfRule type="cellIs" dxfId="2" priority="224" stopIfTrue="1" operator="lessThan">
      <formula>0</formula>
    </cfRule>
  </conditionalFormatting>
  <conditionalFormatting sqref="F1134">
    <cfRule type="cellIs" dxfId="2" priority="223" stopIfTrue="1" operator="lessThan">
      <formula>0</formula>
    </cfRule>
  </conditionalFormatting>
  <conditionalFormatting sqref="F1135">
    <cfRule type="cellIs" dxfId="2" priority="222" stopIfTrue="1" operator="lessThan">
      <formula>0</formula>
    </cfRule>
  </conditionalFormatting>
  <conditionalFormatting sqref="F1136">
    <cfRule type="cellIs" dxfId="2" priority="221" stopIfTrue="1" operator="lessThan">
      <formula>0</formula>
    </cfRule>
  </conditionalFormatting>
  <conditionalFormatting sqref="F1137">
    <cfRule type="cellIs" dxfId="2" priority="220" stopIfTrue="1" operator="lessThan">
      <formula>0</formula>
    </cfRule>
  </conditionalFormatting>
  <conditionalFormatting sqref="F1138">
    <cfRule type="cellIs" dxfId="2" priority="219" stopIfTrue="1" operator="lessThan">
      <formula>0</formula>
    </cfRule>
  </conditionalFormatting>
  <conditionalFormatting sqref="F1139">
    <cfRule type="cellIs" dxfId="2" priority="218" stopIfTrue="1" operator="lessThan">
      <formula>0</formula>
    </cfRule>
  </conditionalFormatting>
  <conditionalFormatting sqref="F1140">
    <cfRule type="cellIs" dxfId="2" priority="217" stopIfTrue="1" operator="lessThan">
      <formula>0</formula>
    </cfRule>
  </conditionalFormatting>
  <conditionalFormatting sqref="F1141">
    <cfRule type="cellIs" dxfId="2" priority="216" stopIfTrue="1" operator="lessThan">
      <formula>0</formula>
    </cfRule>
  </conditionalFormatting>
  <conditionalFormatting sqref="F1142">
    <cfRule type="cellIs" dxfId="2" priority="215" stopIfTrue="1" operator="lessThan">
      <formula>0</formula>
    </cfRule>
  </conditionalFormatting>
  <conditionalFormatting sqref="F1143">
    <cfRule type="cellIs" dxfId="2" priority="214" stopIfTrue="1" operator="lessThan">
      <formula>0</formula>
    </cfRule>
  </conditionalFormatting>
  <conditionalFormatting sqref="F1144">
    <cfRule type="cellIs" dxfId="2" priority="213" stopIfTrue="1" operator="lessThan">
      <formula>0</formula>
    </cfRule>
  </conditionalFormatting>
  <conditionalFormatting sqref="F1145">
    <cfRule type="cellIs" dxfId="2" priority="212" stopIfTrue="1" operator="lessThan">
      <formula>0</formula>
    </cfRule>
  </conditionalFormatting>
  <conditionalFormatting sqref="F1146">
    <cfRule type="cellIs" dxfId="2" priority="211" stopIfTrue="1" operator="lessThan">
      <formula>0</formula>
    </cfRule>
  </conditionalFormatting>
  <conditionalFormatting sqref="F1147">
    <cfRule type="cellIs" dxfId="2" priority="210" stopIfTrue="1" operator="lessThan">
      <formula>0</formula>
    </cfRule>
  </conditionalFormatting>
  <conditionalFormatting sqref="F1148">
    <cfRule type="cellIs" dxfId="2" priority="209" stopIfTrue="1" operator="lessThan">
      <formula>0</formula>
    </cfRule>
  </conditionalFormatting>
  <conditionalFormatting sqref="F1149">
    <cfRule type="cellIs" dxfId="2" priority="208" stopIfTrue="1" operator="lessThan">
      <formula>0</formula>
    </cfRule>
  </conditionalFormatting>
  <conditionalFormatting sqref="F1150">
    <cfRule type="cellIs" dxfId="2" priority="207" stopIfTrue="1" operator="lessThan">
      <formula>0</formula>
    </cfRule>
  </conditionalFormatting>
  <conditionalFormatting sqref="F1151">
    <cfRule type="cellIs" dxfId="2" priority="206" stopIfTrue="1" operator="lessThan">
      <formula>0</formula>
    </cfRule>
  </conditionalFormatting>
  <conditionalFormatting sqref="F1152">
    <cfRule type="cellIs" dxfId="2" priority="205" stopIfTrue="1" operator="lessThan">
      <formula>0</formula>
    </cfRule>
  </conditionalFormatting>
  <conditionalFormatting sqref="F1153">
    <cfRule type="cellIs" dxfId="2" priority="204" stopIfTrue="1" operator="lessThan">
      <formula>0</formula>
    </cfRule>
  </conditionalFormatting>
  <conditionalFormatting sqref="F1154">
    <cfRule type="cellIs" dxfId="2" priority="203" stopIfTrue="1" operator="lessThan">
      <formula>0</formula>
    </cfRule>
  </conditionalFormatting>
  <conditionalFormatting sqref="F1155">
    <cfRule type="cellIs" dxfId="2" priority="202" stopIfTrue="1" operator="lessThan">
      <formula>0</formula>
    </cfRule>
  </conditionalFormatting>
  <conditionalFormatting sqref="F1156">
    <cfRule type="cellIs" dxfId="2" priority="201" stopIfTrue="1" operator="lessThan">
      <formula>0</formula>
    </cfRule>
  </conditionalFormatting>
  <conditionalFormatting sqref="F1157">
    <cfRule type="cellIs" dxfId="2" priority="200" stopIfTrue="1" operator="lessThan">
      <formula>0</formula>
    </cfRule>
  </conditionalFormatting>
  <conditionalFormatting sqref="F1158">
    <cfRule type="cellIs" dxfId="2" priority="199" stopIfTrue="1" operator="lessThan">
      <formula>0</formula>
    </cfRule>
  </conditionalFormatting>
  <conditionalFormatting sqref="F1159">
    <cfRule type="cellIs" dxfId="2" priority="198" stopIfTrue="1" operator="lessThan">
      <formula>0</formula>
    </cfRule>
  </conditionalFormatting>
  <conditionalFormatting sqref="F1160">
    <cfRule type="cellIs" dxfId="2" priority="197" stopIfTrue="1" operator="lessThan">
      <formula>0</formula>
    </cfRule>
  </conditionalFormatting>
  <conditionalFormatting sqref="F1161">
    <cfRule type="cellIs" dxfId="2" priority="196" stopIfTrue="1" operator="lessThan">
      <formula>0</formula>
    </cfRule>
  </conditionalFormatting>
  <conditionalFormatting sqref="F1162">
    <cfRule type="cellIs" dxfId="2" priority="195" stopIfTrue="1" operator="lessThan">
      <formula>0</formula>
    </cfRule>
  </conditionalFormatting>
  <conditionalFormatting sqref="F1163">
    <cfRule type="cellIs" dxfId="2" priority="194" stopIfTrue="1" operator="lessThan">
      <formula>0</formula>
    </cfRule>
  </conditionalFormatting>
  <conditionalFormatting sqref="F1164">
    <cfRule type="cellIs" dxfId="2" priority="193" stopIfTrue="1" operator="lessThan">
      <formula>0</formula>
    </cfRule>
  </conditionalFormatting>
  <conditionalFormatting sqref="F1165">
    <cfRule type="cellIs" dxfId="2" priority="192" stopIfTrue="1" operator="lessThan">
      <formula>0</formula>
    </cfRule>
  </conditionalFormatting>
  <conditionalFormatting sqref="F1166">
    <cfRule type="cellIs" dxfId="2" priority="191" stopIfTrue="1" operator="lessThan">
      <formula>0</formula>
    </cfRule>
  </conditionalFormatting>
  <conditionalFormatting sqref="F1167">
    <cfRule type="cellIs" dxfId="2" priority="190" stopIfTrue="1" operator="lessThan">
      <formula>0</formula>
    </cfRule>
  </conditionalFormatting>
  <conditionalFormatting sqref="F1168">
    <cfRule type="cellIs" dxfId="2" priority="189" stopIfTrue="1" operator="lessThan">
      <formula>0</formula>
    </cfRule>
  </conditionalFormatting>
  <conditionalFormatting sqref="F1169">
    <cfRule type="cellIs" dxfId="2" priority="188" stopIfTrue="1" operator="lessThan">
      <formula>0</formula>
    </cfRule>
  </conditionalFormatting>
  <conditionalFormatting sqref="F1170">
    <cfRule type="cellIs" dxfId="2" priority="187" stopIfTrue="1" operator="lessThan">
      <formula>0</formula>
    </cfRule>
  </conditionalFormatting>
  <conditionalFormatting sqref="F1171">
    <cfRule type="cellIs" dxfId="2" priority="186" stopIfTrue="1" operator="lessThan">
      <formula>0</formula>
    </cfRule>
  </conditionalFormatting>
  <conditionalFormatting sqref="F1172">
    <cfRule type="cellIs" dxfId="2" priority="185" stopIfTrue="1" operator="lessThan">
      <formula>0</formula>
    </cfRule>
  </conditionalFormatting>
  <conditionalFormatting sqref="F1173">
    <cfRule type="cellIs" dxfId="2" priority="184" stopIfTrue="1" operator="lessThan">
      <formula>0</formula>
    </cfRule>
  </conditionalFormatting>
  <conditionalFormatting sqref="F1174">
    <cfRule type="cellIs" dxfId="2" priority="183" stopIfTrue="1" operator="lessThan">
      <formula>0</formula>
    </cfRule>
  </conditionalFormatting>
  <conditionalFormatting sqref="F1175">
    <cfRule type="cellIs" dxfId="2" priority="182" stopIfTrue="1" operator="lessThan">
      <formula>0</formula>
    </cfRule>
  </conditionalFormatting>
  <conditionalFormatting sqref="F1176">
    <cfRule type="cellIs" dxfId="2" priority="181" stopIfTrue="1" operator="lessThan">
      <formula>0</formula>
    </cfRule>
  </conditionalFormatting>
  <conditionalFormatting sqref="F1177">
    <cfRule type="cellIs" dxfId="2" priority="180" stopIfTrue="1" operator="lessThan">
      <formula>0</formula>
    </cfRule>
  </conditionalFormatting>
  <conditionalFormatting sqref="F1178">
    <cfRule type="cellIs" dxfId="2" priority="179" stopIfTrue="1" operator="lessThan">
      <formula>0</formula>
    </cfRule>
  </conditionalFormatting>
  <conditionalFormatting sqref="F1179">
    <cfRule type="cellIs" dxfId="2" priority="178" stopIfTrue="1" operator="lessThan">
      <formula>0</formula>
    </cfRule>
  </conditionalFormatting>
  <conditionalFormatting sqref="F1180">
    <cfRule type="cellIs" dxfId="2" priority="177" stopIfTrue="1" operator="lessThan">
      <formula>0</formula>
    </cfRule>
  </conditionalFormatting>
  <conditionalFormatting sqref="F1181">
    <cfRule type="cellIs" dxfId="2" priority="176" stopIfTrue="1" operator="lessThan">
      <formula>0</formula>
    </cfRule>
  </conditionalFormatting>
  <conditionalFormatting sqref="F1182">
    <cfRule type="cellIs" dxfId="2" priority="175" stopIfTrue="1" operator="lessThan">
      <formula>0</formula>
    </cfRule>
  </conditionalFormatting>
  <conditionalFormatting sqref="F1183">
    <cfRule type="cellIs" dxfId="2" priority="174" stopIfTrue="1" operator="lessThan">
      <formula>0</formula>
    </cfRule>
  </conditionalFormatting>
  <conditionalFormatting sqref="F1184">
    <cfRule type="cellIs" dxfId="2" priority="173" stopIfTrue="1" operator="lessThan">
      <formula>0</formula>
    </cfRule>
  </conditionalFormatting>
  <conditionalFormatting sqref="F1185">
    <cfRule type="cellIs" dxfId="2" priority="172" stopIfTrue="1" operator="lessThan">
      <formula>0</formula>
    </cfRule>
  </conditionalFormatting>
  <conditionalFormatting sqref="F1186">
    <cfRule type="cellIs" dxfId="2" priority="171" stopIfTrue="1" operator="lessThan">
      <formula>0</formula>
    </cfRule>
  </conditionalFormatting>
  <conditionalFormatting sqref="F1187">
    <cfRule type="cellIs" dxfId="2" priority="170" stopIfTrue="1" operator="lessThan">
      <formula>0</formula>
    </cfRule>
  </conditionalFormatting>
  <conditionalFormatting sqref="F1188">
    <cfRule type="cellIs" dxfId="2" priority="169" stopIfTrue="1" operator="lessThan">
      <formula>0</formula>
    </cfRule>
  </conditionalFormatting>
  <conditionalFormatting sqref="F1189">
    <cfRule type="cellIs" dxfId="2" priority="168" stopIfTrue="1" operator="lessThan">
      <formula>0</formula>
    </cfRule>
  </conditionalFormatting>
  <conditionalFormatting sqref="F1190">
    <cfRule type="cellIs" dxfId="2" priority="167" stopIfTrue="1" operator="lessThan">
      <formula>0</formula>
    </cfRule>
  </conditionalFormatting>
  <conditionalFormatting sqref="F1191">
    <cfRule type="cellIs" dxfId="2" priority="166" stopIfTrue="1" operator="lessThan">
      <formula>0</formula>
    </cfRule>
  </conditionalFormatting>
  <conditionalFormatting sqref="F1192">
    <cfRule type="cellIs" dxfId="2" priority="165" stopIfTrue="1" operator="lessThan">
      <formula>0</formula>
    </cfRule>
  </conditionalFormatting>
  <conditionalFormatting sqref="F1193">
    <cfRule type="cellIs" dxfId="2" priority="164" stopIfTrue="1" operator="lessThan">
      <formula>0</formula>
    </cfRule>
  </conditionalFormatting>
  <conditionalFormatting sqref="F1194">
    <cfRule type="cellIs" dxfId="2" priority="163" stopIfTrue="1" operator="lessThan">
      <formula>0</formula>
    </cfRule>
  </conditionalFormatting>
  <conditionalFormatting sqref="F1195">
    <cfRule type="cellIs" dxfId="2" priority="162" stopIfTrue="1" operator="lessThan">
      <formula>0</formula>
    </cfRule>
  </conditionalFormatting>
  <conditionalFormatting sqref="F1196">
    <cfRule type="cellIs" dxfId="2" priority="161" stopIfTrue="1" operator="lessThan">
      <formula>0</formula>
    </cfRule>
  </conditionalFormatting>
  <conditionalFormatting sqref="F1197">
    <cfRule type="cellIs" dxfId="2" priority="160" stopIfTrue="1" operator="lessThan">
      <formula>0</formula>
    </cfRule>
  </conditionalFormatting>
  <conditionalFormatting sqref="F1198">
    <cfRule type="cellIs" dxfId="2" priority="159" stopIfTrue="1" operator="lessThan">
      <formula>0</formula>
    </cfRule>
  </conditionalFormatting>
  <conditionalFormatting sqref="F1199">
    <cfRule type="cellIs" dxfId="2" priority="158" stopIfTrue="1" operator="lessThan">
      <formula>0</formula>
    </cfRule>
  </conditionalFormatting>
  <conditionalFormatting sqref="F1200">
    <cfRule type="cellIs" dxfId="2" priority="157" stopIfTrue="1" operator="lessThan">
      <formula>0</formula>
    </cfRule>
  </conditionalFormatting>
  <conditionalFormatting sqref="F1201">
    <cfRule type="cellIs" dxfId="2" priority="156" stopIfTrue="1" operator="lessThan">
      <formula>0</formula>
    </cfRule>
  </conditionalFormatting>
  <conditionalFormatting sqref="F1202">
    <cfRule type="cellIs" dxfId="2" priority="155" stopIfTrue="1" operator="lessThan">
      <formula>0</formula>
    </cfRule>
  </conditionalFormatting>
  <conditionalFormatting sqref="F1203">
    <cfRule type="cellIs" dxfId="2" priority="154" stopIfTrue="1" operator="lessThan">
      <formula>0</formula>
    </cfRule>
  </conditionalFormatting>
  <conditionalFormatting sqref="F1204">
    <cfRule type="cellIs" dxfId="2" priority="153" stopIfTrue="1" operator="lessThan">
      <formula>0</formula>
    </cfRule>
  </conditionalFormatting>
  <conditionalFormatting sqref="F1205">
    <cfRule type="cellIs" dxfId="2" priority="152" stopIfTrue="1" operator="lessThan">
      <formula>0</formula>
    </cfRule>
  </conditionalFormatting>
  <conditionalFormatting sqref="F1206">
    <cfRule type="cellIs" dxfId="2" priority="151" stopIfTrue="1" operator="lessThan">
      <formula>0</formula>
    </cfRule>
  </conditionalFormatting>
  <conditionalFormatting sqref="F1207">
    <cfRule type="cellIs" dxfId="2" priority="150" stopIfTrue="1" operator="lessThan">
      <formula>0</formula>
    </cfRule>
  </conditionalFormatting>
  <conditionalFormatting sqref="F1208">
    <cfRule type="cellIs" dxfId="2" priority="149" stopIfTrue="1" operator="lessThan">
      <formula>0</formula>
    </cfRule>
  </conditionalFormatting>
  <conditionalFormatting sqref="F1209">
    <cfRule type="cellIs" dxfId="2" priority="148" stopIfTrue="1" operator="lessThan">
      <formula>0</formula>
    </cfRule>
  </conditionalFormatting>
  <conditionalFormatting sqref="F1210">
    <cfRule type="cellIs" dxfId="2" priority="147" stopIfTrue="1" operator="lessThan">
      <formula>0</formula>
    </cfRule>
  </conditionalFormatting>
  <conditionalFormatting sqref="F1211">
    <cfRule type="cellIs" dxfId="2" priority="146" stopIfTrue="1" operator="lessThan">
      <formula>0</formula>
    </cfRule>
  </conditionalFormatting>
  <conditionalFormatting sqref="F1212">
    <cfRule type="cellIs" dxfId="2" priority="145" stopIfTrue="1" operator="lessThan">
      <formula>0</formula>
    </cfRule>
  </conditionalFormatting>
  <conditionalFormatting sqref="F1213">
    <cfRule type="cellIs" dxfId="2" priority="144" stopIfTrue="1" operator="lessThan">
      <formula>0</formula>
    </cfRule>
  </conditionalFormatting>
  <conditionalFormatting sqref="F1214">
    <cfRule type="cellIs" dxfId="2" priority="143" stopIfTrue="1" operator="lessThan">
      <formula>0</formula>
    </cfRule>
  </conditionalFormatting>
  <conditionalFormatting sqref="F1215">
    <cfRule type="cellIs" dxfId="2" priority="142" stopIfTrue="1" operator="lessThan">
      <formula>0</formula>
    </cfRule>
  </conditionalFormatting>
  <conditionalFormatting sqref="F1216">
    <cfRule type="cellIs" dxfId="2" priority="141" stopIfTrue="1" operator="lessThan">
      <formula>0</formula>
    </cfRule>
  </conditionalFormatting>
  <conditionalFormatting sqref="F1217">
    <cfRule type="cellIs" dxfId="2" priority="140" stopIfTrue="1" operator="lessThan">
      <formula>0</formula>
    </cfRule>
  </conditionalFormatting>
  <conditionalFormatting sqref="F1218">
    <cfRule type="cellIs" dxfId="2" priority="139" stopIfTrue="1" operator="lessThan">
      <formula>0</formula>
    </cfRule>
  </conditionalFormatting>
  <conditionalFormatting sqref="F1219">
    <cfRule type="cellIs" dxfId="2" priority="138" stopIfTrue="1" operator="lessThan">
      <formula>0</formula>
    </cfRule>
  </conditionalFormatting>
  <conditionalFormatting sqref="F1220">
    <cfRule type="cellIs" dxfId="2" priority="137" stopIfTrue="1" operator="lessThan">
      <formula>0</formula>
    </cfRule>
  </conditionalFormatting>
  <conditionalFormatting sqref="F1221">
    <cfRule type="cellIs" dxfId="2" priority="136" stopIfTrue="1" operator="lessThan">
      <formula>0</formula>
    </cfRule>
  </conditionalFormatting>
  <conditionalFormatting sqref="F1222">
    <cfRule type="cellIs" dxfId="2" priority="135" stopIfTrue="1" operator="lessThan">
      <formula>0</formula>
    </cfRule>
  </conditionalFormatting>
  <conditionalFormatting sqref="F1223">
    <cfRule type="cellIs" dxfId="2" priority="134" stopIfTrue="1" operator="lessThan">
      <formula>0</formula>
    </cfRule>
  </conditionalFormatting>
  <conditionalFormatting sqref="F1224">
    <cfRule type="cellIs" dxfId="2" priority="133" stopIfTrue="1" operator="lessThan">
      <formula>0</formula>
    </cfRule>
  </conditionalFormatting>
  <conditionalFormatting sqref="F1225">
    <cfRule type="cellIs" dxfId="2" priority="132" stopIfTrue="1" operator="lessThan">
      <formula>0</formula>
    </cfRule>
  </conditionalFormatting>
  <conditionalFormatting sqref="F1226">
    <cfRule type="cellIs" dxfId="2" priority="131" stopIfTrue="1" operator="lessThan">
      <formula>0</formula>
    </cfRule>
  </conditionalFormatting>
  <conditionalFormatting sqref="F1227">
    <cfRule type="cellIs" dxfId="2" priority="130" stopIfTrue="1" operator="lessThan">
      <formula>0</formula>
    </cfRule>
  </conditionalFormatting>
  <conditionalFormatting sqref="F1228">
    <cfRule type="cellIs" dxfId="2" priority="129" stopIfTrue="1" operator="lessThan">
      <formula>0</formula>
    </cfRule>
  </conditionalFormatting>
  <conditionalFormatting sqref="F1229">
    <cfRule type="cellIs" dxfId="2" priority="128" stopIfTrue="1" operator="lessThan">
      <formula>0</formula>
    </cfRule>
  </conditionalFormatting>
  <conditionalFormatting sqref="F1230">
    <cfRule type="cellIs" dxfId="2" priority="127" stopIfTrue="1" operator="lessThan">
      <formula>0</formula>
    </cfRule>
  </conditionalFormatting>
  <conditionalFormatting sqref="F1231">
    <cfRule type="cellIs" dxfId="2" priority="126" stopIfTrue="1" operator="lessThan">
      <formula>0</formula>
    </cfRule>
  </conditionalFormatting>
  <conditionalFormatting sqref="F1232">
    <cfRule type="cellIs" dxfId="2" priority="125" stopIfTrue="1" operator="lessThan">
      <formula>0</formula>
    </cfRule>
  </conditionalFormatting>
  <conditionalFormatting sqref="F1233">
    <cfRule type="cellIs" dxfId="2" priority="124" stopIfTrue="1" operator="lessThan">
      <formula>0</formula>
    </cfRule>
  </conditionalFormatting>
  <conditionalFormatting sqref="F1234">
    <cfRule type="cellIs" dxfId="2" priority="123" stopIfTrue="1" operator="lessThan">
      <formula>0</formula>
    </cfRule>
  </conditionalFormatting>
  <conditionalFormatting sqref="F1235">
    <cfRule type="cellIs" dxfId="2" priority="122" stopIfTrue="1" operator="lessThan">
      <formula>0</formula>
    </cfRule>
  </conditionalFormatting>
  <conditionalFormatting sqref="F1236">
    <cfRule type="cellIs" dxfId="2" priority="121" stopIfTrue="1" operator="lessThan">
      <formula>0</formula>
    </cfRule>
  </conditionalFormatting>
  <conditionalFormatting sqref="F1237">
    <cfRule type="cellIs" dxfId="2" priority="120" stopIfTrue="1" operator="lessThan">
      <formula>0</formula>
    </cfRule>
  </conditionalFormatting>
  <conditionalFormatting sqref="F1238">
    <cfRule type="cellIs" dxfId="2" priority="119" stopIfTrue="1" operator="lessThan">
      <formula>0</formula>
    </cfRule>
  </conditionalFormatting>
  <conditionalFormatting sqref="F1239">
    <cfRule type="cellIs" dxfId="2" priority="118" stopIfTrue="1" operator="lessThan">
      <formula>0</formula>
    </cfRule>
  </conditionalFormatting>
  <conditionalFormatting sqref="F1240">
    <cfRule type="cellIs" dxfId="2" priority="117" stopIfTrue="1" operator="lessThan">
      <formula>0</formula>
    </cfRule>
  </conditionalFormatting>
  <conditionalFormatting sqref="F1241">
    <cfRule type="cellIs" dxfId="2" priority="116" stopIfTrue="1" operator="lessThan">
      <formula>0</formula>
    </cfRule>
  </conditionalFormatting>
  <conditionalFormatting sqref="F1242">
    <cfRule type="cellIs" dxfId="2" priority="115" stopIfTrue="1" operator="lessThan">
      <formula>0</formula>
    </cfRule>
  </conditionalFormatting>
  <conditionalFormatting sqref="F1243">
    <cfRule type="cellIs" dxfId="2" priority="114" stopIfTrue="1" operator="lessThan">
      <formula>0</formula>
    </cfRule>
  </conditionalFormatting>
  <conditionalFormatting sqref="F1244">
    <cfRule type="cellIs" dxfId="2" priority="113" stopIfTrue="1" operator="lessThan">
      <formula>0</formula>
    </cfRule>
  </conditionalFormatting>
  <conditionalFormatting sqref="F1245">
    <cfRule type="cellIs" dxfId="2" priority="112" stopIfTrue="1" operator="lessThan">
      <formula>0</formula>
    </cfRule>
  </conditionalFormatting>
  <conditionalFormatting sqref="F1246">
    <cfRule type="cellIs" dxfId="2" priority="111" stopIfTrue="1" operator="lessThan">
      <formula>0</formula>
    </cfRule>
  </conditionalFormatting>
  <conditionalFormatting sqref="F1247">
    <cfRule type="cellIs" dxfId="2" priority="110" stopIfTrue="1" operator="lessThan">
      <formula>0</formula>
    </cfRule>
  </conditionalFormatting>
  <conditionalFormatting sqref="F1248">
    <cfRule type="cellIs" dxfId="2" priority="109" stopIfTrue="1" operator="lessThan">
      <formula>0</formula>
    </cfRule>
  </conditionalFormatting>
  <conditionalFormatting sqref="F1249">
    <cfRule type="cellIs" dxfId="2" priority="108" stopIfTrue="1" operator="lessThan">
      <formula>0</formula>
    </cfRule>
  </conditionalFormatting>
  <conditionalFormatting sqref="F1250">
    <cfRule type="cellIs" dxfId="2" priority="107" stopIfTrue="1" operator="lessThan">
      <formula>0</formula>
    </cfRule>
  </conditionalFormatting>
  <conditionalFormatting sqref="F1251">
    <cfRule type="cellIs" dxfId="2" priority="106" stopIfTrue="1" operator="lessThan">
      <formula>0</formula>
    </cfRule>
  </conditionalFormatting>
  <conditionalFormatting sqref="F1252">
    <cfRule type="cellIs" dxfId="2" priority="105" stopIfTrue="1" operator="lessThan">
      <formula>0</formula>
    </cfRule>
  </conditionalFormatting>
  <conditionalFormatting sqref="F1253">
    <cfRule type="cellIs" dxfId="2" priority="104" stopIfTrue="1" operator="lessThan">
      <formula>0</formula>
    </cfRule>
  </conditionalFormatting>
  <conditionalFormatting sqref="F1254">
    <cfRule type="cellIs" dxfId="2" priority="103" stopIfTrue="1" operator="lessThan">
      <formula>0</formula>
    </cfRule>
  </conditionalFormatting>
  <conditionalFormatting sqref="F1255">
    <cfRule type="cellIs" dxfId="2" priority="102" stopIfTrue="1" operator="lessThan">
      <formula>0</formula>
    </cfRule>
  </conditionalFormatting>
  <conditionalFormatting sqref="F1256">
    <cfRule type="cellIs" dxfId="2" priority="101" stopIfTrue="1" operator="lessThan">
      <formula>0</formula>
    </cfRule>
  </conditionalFormatting>
  <conditionalFormatting sqref="F1257">
    <cfRule type="cellIs" dxfId="2" priority="100" stopIfTrue="1" operator="lessThan">
      <formula>0</formula>
    </cfRule>
  </conditionalFormatting>
  <conditionalFormatting sqref="F1258">
    <cfRule type="cellIs" dxfId="2" priority="99" stopIfTrue="1" operator="lessThan">
      <formula>0</formula>
    </cfRule>
  </conditionalFormatting>
  <conditionalFormatting sqref="F1259">
    <cfRule type="cellIs" dxfId="2" priority="98" stopIfTrue="1" operator="lessThan">
      <formula>0</formula>
    </cfRule>
  </conditionalFormatting>
  <conditionalFormatting sqref="F1260">
    <cfRule type="cellIs" dxfId="2" priority="97" stopIfTrue="1" operator="lessThan">
      <formula>0</formula>
    </cfRule>
  </conditionalFormatting>
  <conditionalFormatting sqref="F1261">
    <cfRule type="cellIs" dxfId="2" priority="96" stopIfTrue="1" operator="lessThan">
      <formula>0</formula>
    </cfRule>
  </conditionalFormatting>
  <conditionalFormatting sqref="F1262">
    <cfRule type="cellIs" dxfId="2" priority="95" stopIfTrue="1" operator="lessThan">
      <formula>0</formula>
    </cfRule>
  </conditionalFormatting>
  <conditionalFormatting sqref="F1263">
    <cfRule type="cellIs" dxfId="2" priority="94" stopIfTrue="1" operator="lessThan">
      <formula>0</formula>
    </cfRule>
  </conditionalFormatting>
  <conditionalFormatting sqref="F1264">
    <cfRule type="cellIs" dxfId="2" priority="93" stopIfTrue="1" operator="lessThan">
      <formula>0</formula>
    </cfRule>
  </conditionalFormatting>
  <conditionalFormatting sqref="F1265">
    <cfRule type="cellIs" dxfId="2" priority="92" stopIfTrue="1" operator="lessThan">
      <formula>0</formula>
    </cfRule>
  </conditionalFormatting>
  <conditionalFormatting sqref="F1266">
    <cfRule type="cellIs" dxfId="2" priority="91" stopIfTrue="1" operator="lessThan">
      <formula>0</formula>
    </cfRule>
  </conditionalFormatting>
  <conditionalFormatting sqref="F1267">
    <cfRule type="cellIs" dxfId="2" priority="90" stopIfTrue="1" operator="lessThan">
      <formula>0</formula>
    </cfRule>
  </conditionalFormatting>
  <conditionalFormatting sqref="F1268">
    <cfRule type="cellIs" dxfId="2" priority="89" stopIfTrue="1" operator="lessThan">
      <formula>0</formula>
    </cfRule>
  </conditionalFormatting>
  <conditionalFormatting sqref="F1269">
    <cfRule type="cellIs" dxfId="2" priority="88" stopIfTrue="1" operator="lessThan">
      <formula>0</formula>
    </cfRule>
  </conditionalFormatting>
  <conditionalFormatting sqref="F1270">
    <cfRule type="cellIs" dxfId="2" priority="87" stopIfTrue="1" operator="lessThan">
      <formula>0</formula>
    </cfRule>
  </conditionalFormatting>
  <conditionalFormatting sqref="F1271">
    <cfRule type="cellIs" dxfId="2" priority="86" stopIfTrue="1" operator="lessThan">
      <formula>0</formula>
    </cfRule>
  </conditionalFormatting>
  <conditionalFormatting sqref="F1272">
    <cfRule type="cellIs" dxfId="2" priority="85" stopIfTrue="1" operator="lessThan">
      <formula>0</formula>
    </cfRule>
  </conditionalFormatting>
  <conditionalFormatting sqref="F1273">
    <cfRule type="cellIs" dxfId="2" priority="84" stopIfTrue="1" operator="lessThan">
      <formula>0</formula>
    </cfRule>
  </conditionalFormatting>
  <conditionalFormatting sqref="F1274">
    <cfRule type="cellIs" dxfId="2" priority="83" stopIfTrue="1" operator="lessThan">
      <formula>0</formula>
    </cfRule>
  </conditionalFormatting>
  <conditionalFormatting sqref="F1275">
    <cfRule type="cellIs" dxfId="2" priority="82" stopIfTrue="1" operator="lessThan">
      <formula>0</formula>
    </cfRule>
  </conditionalFormatting>
  <conditionalFormatting sqref="F1276">
    <cfRule type="cellIs" dxfId="2" priority="81" stopIfTrue="1" operator="lessThan">
      <formula>0</formula>
    </cfRule>
  </conditionalFormatting>
  <conditionalFormatting sqref="F1277">
    <cfRule type="cellIs" dxfId="2" priority="80" stopIfTrue="1" operator="lessThan">
      <formula>0</formula>
    </cfRule>
  </conditionalFormatting>
  <conditionalFormatting sqref="F1278">
    <cfRule type="cellIs" dxfId="2" priority="79" stopIfTrue="1" operator="lessThan">
      <formula>0</formula>
    </cfRule>
  </conditionalFormatting>
  <conditionalFormatting sqref="F1279">
    <cfRule type="cellIs" dxfId="2" priority="78" stopIfTrue="1" operator="lessThan">
      <formula>0</formula>
    </cfRule>
  </conditionalFormatting>
  <conditionalFormatting sqref="F1280">
    <cfRule type="cellIs" dxfId="2" priority="77" stopIfTrue="1" operator="lessThan">
      <formula>0</formula>
    </cfRule>
  </conditionalFormatting>
  <conditionalFormatting sqref="F1281">
    <cfRule type="cellIs" dxfId="2" priority="76" stopIfTrue="1" operator="lessThan">
      <formula>0</formula>
    </cfRule>
  </conditionalFormatting>
  <conditionalFormatting sqref="F1282">
    <cfRule type="cellIs" dxfId="2" priority="75" stopIfTrue="1" operator="lessThan">
      <formula>0</formula>
    </cfRule>
  </conditionalFormatting>
  <conditionalFormatting sqref="F1283">
    <cfRule type="cellIs" dxfId="2" priority="74" stopIfTrue="1" operator="lessThan">
      <formula>0</formula>
    </cfRule>
  </conditionalFormatting>
  <conditionalFormatting sqref="F1284">
    <cfRule type="cellIs" dxfId="2" priority="73" stopIfTrue="1" operator="lessThan">
      <formula>0</formula>
    </cfRule>
  </conditionalFormatting>
  <conditionalFormatting sqref="F1285">
    <cfRule type="cellIs" dxfId="2" priority="72" stopIfTrue="1" operator="lessThan">
      <formula>0</formula>
    </cfRule>
  </conditionalFormatting>
  <conditionalFormatting sqref="F1286">
    <cfRule type="cellIs" dxfId="2" priority="71" stopIfTrue="1" operator="lessThan">
      <formula>0</formula>
    </cfRule>
  </conditionalFormatting>
  <conditionalFormatting sqref="F1287">
    <cfRule type="cellIs" dxfId="2" priority="70" stopIfTrue="1" operator="lessThan">
      <formula>0</formula>
    </cfRule>
  </conditionalFormatting>
  <conditionalFormatting sqref="F1288">
    <cfRule type="cellIs" dxfId="2" priority="69" stopIfTrue="1" operator="lessThan">
      <formula>0</formula>
    </cfRule>
  </conditionalFormatting>
  <conditionalFormatting sqref="F1289">
    <cfRule type="cellIs" dxfId="2" priority="68" stopIfTrue="1" operator="lessThan">
      <formula>0</formula>
    </cfRule>
  </conditionalFormatting>
  <conditionalFormatting sqref="F1290">
    <cfRule type="cellIs" dxfId="2" priority="67" stopIfTrue="1" operator="lessThan">
      <formula>0</formula>
    </cfRule>
  </conditionalFormatting>
  <conditionalFormatting sqref="F1291">
    <cfRule type="cellIs" dxfId="2" priority="66" stopIfTrue="1" operator="lessThan">
      <formula>0</formula>
    </cfRule>
  </conditionalFormatting>
  <conditionalFormatting sqref="F1292">
    <cfRule type="cellIs" dxfId="2" priority="65" stopIfTrue="1" operator="lessThan">
      <formula>0</formula>
    </cfRule>
  </conditionalFormatting>
  <conditionalFormatting sqref="F1293">
    <cfRule type="cellIs" dxfId="2" priority="64" stopIfTrue="1" operator="lessThan">
      <formula>0</formula>
    </cfRule>
  </conditionalFormatting>
  <conditionalFormatting sqref="F1294">
    <cfRule type="cellIs" dxfId="2" priority="63" stopIfTrue="1" operator="lessThan">
      <formula>0</formula>
    </cfRule>
  </conditionalFormatting>
  <conditionalFormatting sqref="F1295">
    <cfRule type="cellIs" dxfId="2" priority="62" stopIfTrue="1" operator="lessThan">
      <formula>0</formula>
    </cfRule>
  </conditionalFormatting>
  <conditionalFormatting sqref="F1296">
    <cfRule type="cellIs" dxfId="2" priority="61" stopIfTrue="1" operator="lessThan">
      <formula>0</formula>
    </cfRule>
  </conditionalFormatting>
  <conditionalFormatting sqref="F1297">
    <cfRule type="cellIs" dxfId="2" priority="60" stopIfTrue="1" operator="lessThan">
      <formula>0</formula>
    </cfRule>
  </conditionalFormatting>
  <conditionalFormatting sqref="F1298">
    <cfRule type="cellIs" dxfId="2" priority="59" stopIfTrue="1" operator="lessThan">
      <formula>0</formula>
    </cfRule>
  </conditionalFormatting>
  <conditionalFormatting sqref="F1299">
    <cfRule type="cellIs" dxfId="2" priority="58" stopIfTrue="1" operator="lessThan">
      <formula>0</formula>
    </cfRule>
  </conditionalFormatting>
  <conditionalFormatting sqref="F1300">
    <cfRule type="cellIs" dxfId="2" priority="57" stopIfTrue="1" operator="lessThan">
      <formula>0</formula>
    </cfRule>
  </conditionalFormatting>
  <conditionalFormatting sqref="F1301">
    <cfRule type="cellIs" dxfId="2" priority="56" stopIfTrue="1" operator="lessThan">
      <formula>0</formula>
    </cfRule>
  </conditionalFormatting>
  <conditionalFormatting sqref="F1302">
    <cfRule type="cellIs" dxfId="2" priority="55" stopIfTrue="1" operator="lessThan">
      <formula>0</formula>
    </cfRule>
  </conditionalFormatting>
  <conditionalFormatting sqref="F1303">
    <cfRule type="cellIs" dxfId="2" priority="54" stopIfTrue="1" operator="lessThan">
      <formula>0</formula>
    </cfRule>
  </conditionalFormatting>
  <conditionalFormatting sqref="F1304">
    <cfRule type="cellIs" dxfId="2" priority="53" stopIfTrue="1" operator="lessThan">
      <formula>0</formula>
    </cfRule>
  </conditionalFormatting>
  <conditionalFormatting sqref="F1305">
    <cfRule type="cellIs" dxfId="2" priority="52" stopIfTrue="1" operator="lessThan">
      <formula>0</formula>
    </cfRule>
  </conditionalFormatting>
  <conditionalFormatting sqref="F1306">
    <cfRule type="cellIs" dxfId="2" priority="51" stopIfTrue="1" operator="lessThan">
      <formula>0</formula>
    </cfRule>
  </conditionalFormatting>
  <conditionalFormatting sqref="F1307">
    <cfRule type="cellIs" dxfId="2" priority="50" stopIfTrue="1" operator="lessThan">
      <formula>0</formula>
    </cfRule>
  </conditionalFormatting>
  <conditionalFormatting sqref="F1308">
    <cfRule type="cellIs" dxfId="2" priority="49" stopIfTrue="1" operator="lessThan">
      <formula>0</formula>
    </cfRule>
  </conditionalFormatting>
  <conditionalFormatting sqref="F1309">
    <cfRule type="cellIs" dxfId="2" priority="48" stopIfTrue="1" operator="lessThan">
      <formula>0</formula>
    </cfRule>
  </conditionalFormatting>
  <conditionalFormatting sqref="F1310">
    <cfRule type="cellIs" dxfId="2" priority="47" stopIfTrue="1" operator="lessThan">
      <formula>0</formula>
    </cfRule>
  </conditionalFormatting>
  <conditionalFormatting sqref="F1311">
    <cfRule type="cellIs" dxfId="2" priority="46" stopIfTrue="1" operator="lessThan">
      <formula>0</formula>
    </cfRule>
  </conditionalFormatting>
  <conditionalFormatting sqref="F1312">
    <cfRule type="cellIs" dxfId="2" priority="45" stopIfTrue="1" operator="lessThan">
      <formula>0</formula>
    </cfRule>
  </conditionalFormatting>
  <conditionalFormatting sqref="F1313">
    <cfRule type="cellIs" dxfId="2" priority="44" stopIfTrue="1" operator="lessThan">
      <formula>0</formula>
    </cfRule>
  </conditionalFormatting>
  <conditionalFormatting sqref="F1314">
    <cfRule type="cellIs" dxfId="2" priority="43" stopIfTrue="1" operator="lessThan">
      <formula>0</formula>
    </cfRule>
  </conditionalFormatting>
  <conditionalFormatting sqref="F1315">
    <cfRule type="cellIs" dxfId="2" priority="42" stopIfTrue="1" operator="lessThan">
      <formula>0</formula>
    </cfRule>
  </conditionalFormatting>
  <conditionalFormatting sqref="F1316">
    <cfRule type="cellIs" dxfId="2" priority="41" stopIfTrue="1" operator="lessThan">
      <formula>0</formula>
    </cfRule>
  </conditionalFormatting>
  <conditionalFormatting sqref="F1317">
    <cfRule type="cellIs" dxfId="2" priority="40" stopIfTrue="1" operator="lessThan">
      <formula>0</formula>
    </cfRule>
  </conditionalFormatting>
  <conditionalFormatting sqref="F1318">
    <cfRule type="cellIs" dxfId="2" priority="39" stopIfTrue="1" operator="lessThan">
      <formula>0</formula>
    </cfRule>
  </conditionalFormatting>
  <conditionalFormatting sqref="F1319">
    <cfRule type="cellIs" dxfId="2" priority="38" stopIfTrue="1" operator="lessThan">
      <formula>0</formula>
    </cfRule>
  </conditionalFormatting>
  <conditionalFormatting sqref="F1320">
    <cfRule type="cellIs" dxfId="2" priority="37" stopIfTrue="1" operator="lessThan">
      <formula>0</formula>
    </cfRule>
  </conditionalFormatting>
  <conditionalFormatting sqref="F1321">
    <cfRule type="cellIs" dxfId="2" priority="36" stopIfTrue="1" operator="lessThan">
      <formula>0</formula>
    </cfRule>
  </conditionalFormatting>
  <conditionalFormatting sqref="F1322">
    <cfRule type="cellIs" dxfId="2" priority="35" stopIfTrue="1" operator="lessThan">
      <formula>0</formula>
    </cfRule>
  </conditionalFormatting>
  <conditionalFormatting sqref="F1323">
    <cfRule type="cellIs" dxfId="2" priority="34" stopIfTrue="1" operator="lessThan">
      <formula>0</formula>
    </cfRule>
  </conditionalFormatting>
  <conditionalFormatting sqref="F1324">
    <cfRule type="cellIs" dxfId="2" priority="33" stopIfTrue="1" operator="lessThan">
      <formula>0</formula>
    </cfRule>
  </conditionalFormatting>
  <conditionalFormatting sqref="F1325">
    <cfRule type="cellIs" dxfId="2" priority="32" stopIfTrue="1" operator="lessThan">
      <formula>0</formula>
    </cfRule>
  </conditionalFormatting>
  <conditionalFormatting sqref="F1326">
    <cfRule type="cellIs" dxfId="2" priority="31" stopIfTrue="1" operator="lessThan">
      <formula>0</formula>
    </cfRule>
  </conditionalFormatting>
  <conditionalFormatting sqref="F1327">
    <cfRule type="cellIs" dxfId="2" priority="30" stopIfTrue="1" operator="lessThan">
      <formula>0</formula>
    </cfRule>
  </conditionalFormatting>
  <conditionalFormatting sqref="F1328">
    <cfRule type="cellIs" dxfId="2" priority="29" stopIfTrue="1" operator="lessThan">
      <formula>0</formula>
    </cfRule>
  </conditionalFormatting>
  <conditionalFormatting sqref="F1329">
    <cfRule type="cellIs" dxfId="2" priority="28" stopIfTrue="1" operator="lessThan">
      <formula>0</formula>
    </cfRule>
  </conditionalFormatting>
  <conditionalFormatting sqref="F1330">
    <cfRule type="cellIs" dxfId="2" priority="27" stopIfTrue="1" operator="lessThan">
      <formula>0</formula>
    </cfRule>
  </conditionalFormatting>
  <conditionalFormatting sqref="F1331">
    <cfRule type="cellIs" dxfId="2" priority="26" stopIfTrue="1" operator="lessThan">
      <formula>0</formula>
    </cfRule>
  </conditionalFormatting>
  <conditionalFormatting sqref="F1332">
    <cfRule type="cellIs" dxfId="2" priority="25" stopIfTrue="1" operator="lessThan">
      <formula>0</formula>
    </cfRule>
  </conditionalFormatting>
  <conditionalFormatting sqref="F1333">
    <cfRule type="cellIs" dxfId="2" priority="24" stopIfTrue="1" operator="lessThan">
      <formula>0</formula>
    </cfRule>
  </conditionalFormatting>
  <conditionalFormatting sqref="F1334">
    <cfRule type="cellIs" dxfId="2" priority="23" stopIfTrue="1" operator="lessThan">
      <formula>0</formula>
    </cfRule>
  </conditionalFormatting>
  <conditionalFormatting sqref="F1335">
    <cfRule type="cellIs" dxfId="2" priority="22" stopIfTrue="1" operator="lessThan">
      <formula>0</formula>
    </cfRule>
  </conditionalFormatting>
  <conditionalFormatting sqref="F1336">
    <cfRule type="cellIs" dxfId="2" priority="21" stopIfTrue="1" operator="lessThan">
      <formula>0</formula>
    </cfRule>
  </conditionalFormatting>
  <conditionalFormatting sqref="F1337">
    <cfRule type="cellIs" dxfId="2" priority="20" stopIfTrue="1" operator="lessThan">
      <formula>0</formula>
    </cfRule>
  </conditionalFormatting>
  <conditionalFormatting sqref="F1338">
    <cfRule type="cellIs" dxfId="2" priority="19" stopIfTrue="1" operator="lessThan">
      <formula>0</formula>
    </cfRule>
  </conditionalFormatting>
  <conditionalFormatting sqref="F1339">
    <cfRule type="cellIs" dxfId="2" priority="18" stopIfTrue="1" operator="lessThan">
      <formula>0</formula>
    </cfRule>
  </conditionalFormatting>
  <conditionalFormatting sqref="F1340">
    <cfRule type="cellIs" dxfId="2" priority="17" stopIfTrue="1" operator="lessThan">
      <formula>0</formula>
    </cfRule>
  </conditionalFormatting>
  <conditionalFormatting sqref="F1341">
    <cfRule type="cellIs" dxfId="2" priority="16" stopIfTrue="1" operator="lessThan">
      <formula>0</formula>
    </cfRule>
  </conditionalFormatting>
  <conditionalFormatting sqref="F1342">
    <cfRule type="cellIs" dxfId="2" priority="15" stopIfTrue="1" operator="lessThan">
      <formula>0</formula>
    </cfRule>
  </conditionalFormatting>
  <conditionalFormatting sqref="F1343">
    <cfRule type="cellIs" dxfId="2" priority="14" stopIfTrue="1" operator="lessThan">
      <formula>0</formula>
    </cfRule>
  </conditionalFormatting>
  <conditionalFormatting sqref="F1344">
    <cfRule type="cellIs" dxfId="2" priority="13" stopIfTrue="1" operator="lessThan">
      <formula>0</formula>
    </cfRule>
  </conditionalFormatting>
  <conditionalFormatting sqref="F1345">
    <cfRule type="cellIs" dxfId="2" priority="12" stopIfTrue="1" operator="lessThan">
      <formula>0</formula>
    </cfRule>
  </conditionalFormatting>
  <conditionalFormatting sqref="F1346">
    <cfRule type="cellIs" dxfId="2" priority="11" stopIfTrue="1" operator="lessThan">
      <formula>0</formula>
    </cfRule>
  </conditionalFormatting>
  <conditionalFormatting sqref="F1347">
    <cfRule type="cellIs" dxfId="2" priority="10" stopIfTrue="1" operator="lessThan">
      <formula>0</formula>
    </cfRule>
  </conditionalFormatting>
  <conditionalFormatting sqref="F1348">
    <cfRule type="cellIs" dxfId="2" priority="9" stopIfTrue="1" operator="lessThan">
      <formula>0</formula>
    </cfRule>
  </conditionalFormatting>
  <conditionalFormatting sqref="F1349">
    <cfRule type="cellIs" dxfId="2" priority="8" stopIfTrue="1" operator="lessThan">
      <formula>0</formula>
    </cfRule>
  </conditionalFormatting>
  <conditionalFormatting sqref="F1350">
    <cfRule type="cellIs" dxfId="2" priority="7" stopIfTrue="1" operator="lessThan">
      <formula>0</formula>
    </cfRule>
  </conditionalFormatting>
  <conditionalFormatting sqref="F1351">
    <cfRule type="cellIs" dxfId="2" priority="6" stopIfTrue="1" operator="lessThan">
      <formula>0</formula>
    </cfRule>
  </conditionalFormatting>
  <conditionalFormatting sqref="F1352">
    <cfRule type="cellIs" dxfId="2" priority="5" stopIfTrue="1" operator="lessThan">
      <formula>0</formula>
    </cfRule>
  </conditionalFormatting>
  <conditionalFormatting sqref="F1353">
    <cfRule type="cellIs" dxfId="2" priority="4" stopIfTrue="1" operator="lessThan">
      <formula>0</formula>
    </cfRule>
  </conditionalFormatting>
  <conditionalFormatting sqref="F1354">
    <cfRule type="cellIs" dxfId="2" priority="3" stopIfTrue="1" operator="lessThan">
      <formula>0</formula>
    </cfRule>
  </conditionalFormatting>
  <conditionalFormatting sqref="F1355">
    <cfRule type="cellIs" dxfId="2" priority="2" stopIfTrue="1" operator="lessThan">
      <formula>0</formula>
    </cfRule>
  </conditionalFormatting>
  <conditionalFormatting sqref="F1356">
    <cfRule type="cellIs" dxfId="2" priority="1" stopIfTrue="1" operator="lessThan">
      <formula>0</formula>
    </cfRule>
  </conditionalFormatting>
  <conditionalFormatting sqref="F599:F600">
    <cfRule type="cellIs" dxfId="2" priority="757"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showZeros="0" view="pageBreakPreview" zoomScaleNormal="100" workbookViewId="0">
      <selection activeCell="A1" sqref="A1:B1"/>
    </sheetView>
  </sheetViews>
  <sheetFormatPr defaultColWidth="9" defaultRowHeight="14.4" outlineLevelCol="1"/>
  <cols>
    <col min="1" max="1" width="79" customWidth="1"/>
    <col min="2" max="2" width="36.5" customWidth="1"/>
  </cols>
  <sheetData>
    <row r="1" ht="45" customHeight="1" spans="1:2">
      <c r="A1" s="405" t="s">
        <v>2422</v>
      </c>
      <c r="B1" s="405"/>
    </row>
    <row r="2" ht="20.1" customHeight="1" spans="1:2">
      <c r="A2" s="406"/>
      <c r="B2" s="407" t="s">
        <v>2</v>
      </c>
    </row>
    <row r="3" ht="45" customHeight="1" spans="1:2">
      <c r="A3" s="408" t="s">
        <v>2423</v>
      </c>
      <c r="B3" s="82" t="s">
        <v>6</v>
      </c>
    </row>
    <row r="4" ht="30" customHeight="1" spans="1:2">
      <c r="A4" s="409" t="s">
        <v>2424</v>
      </c>
      <c r="B4" s="410">
        <f>SUM(B5:B8)</f>
        <v>46942</v>
      </c>
    </row>
    <row r="5" ht="30" customHeight="1" spans="1:2">
      <c r="A5" s="411" t="s">
        <v>2425</v>
      </c>
      <c r="B5" s="412">
        <v>27059</v>
      </c>
    </row>
    <row r="6" ht="30" customHeight="1" spans="1:2">
      <c r="A6" s="411" t="s">
        <v>2426</v>
      </c>
      <c r="B6" s="412">
        <v>9500</v>
      </c>
    </row>
    <row r="7" ht="30" customHeight="1" spans="1:2">
      <c r="A7" s="411" t="s">
        <v>2427</v>
      </c>
      <c r="B7" s="412">
        <v>3312</v>
      </c>
    </row>
    <row r="8" ht="30" customHeight="1" spans="1:2">
      <c r="A8" s="411" t="s">
        <v>2428</v>
      </c>
      <c r="B8" s="412">
        <v>7071</v>
      </c>
    </row>
    <row r="9" ht="30" customHeight="1" spans="1:2">
      <c r="A9" s="409" t="s">
        <v>2429</v>
      </c>
      <c r="B9" s="410">
        <f>SUM(B10:B19)</f>
        <v>39194</v>
      </c>
    </row>
    <row r="10" ht="30" customHeight="1" spans="1:2">
      <c r="A10" s="411" t="s">
        <v>2430</v>
      </c>
      <c r="B10" s="412">
        <v>12371</v>
      </c>
    </row>
    <row r="11" ht="30" customHeight="1" spans="1:2">
      <c r="A11" s="411" t="s">
        <v>2431</v>
      </c>
      <c r="B11" s="412">
        <v>1200</v>
      </c>
    </row>
    <row r="12" ht="30" customHeight="1" spans="1:2">
      <c r="A12" s="411" t="s">
        <v>2432</v>
      </c>
      <c r="B12" s="412">
        <v>2144</v>
      </c>
    </row>
    <row r="13" ht="30" customHeight="1" spans="1:2">
      <c r="A13" s="411" t="s">
        <v>2433</v>
      </c>
      <c r="B13" s="412">
        <v>2908</v>
      </c>
    </row>
    <row r="14" ht="30" customHeight="1" spans="1:2">
      <c r="A14" s="411" t="s">
        <v>2434</v>
      </c>
      <c r="B14" s="412">
        <v>16510</v>
      </c>
    </row>
    <row r="15" ht="30" customHeight="1" spans="1:2">
      <c r="A15" s="411" t="s">
        <v>2435</v>
      </c>
      <c r="B15" s="412">
        <v>457</v>
      </c>
    </row>
    <row r="16" ht="30" customHeight="1" spans="1:2">
      <c r="A16" s="411" t="s">
        <v>2436</v>
      </c>
      <c r="B16" s="412"/>
    </row>
    <row r="17" ht="30" customHeight="1" spans="1:2">
      <c r="A17" s="411" t="s">
        <v>2437</v>
      </c>
      <c r="B17" s="412">
        <v>979</v>
      </c>
    </row>
    <row r="18" ht="30" customHeight="1" spans="1:2">
      <c r="A18" s="411" t="s">
        <v>2438</v>
      </c>
      <c r="B18" s="412">
        <v>2537</v>
      </c>
    </row>
    <row r="19" ht="30" customHeight="1" spans="1:2">
      <c r="A19" s="411" t="s">
        <v>2439</v>
      </c>
      <c r="B19" s="412">
        <v>88</v>
      </c>
    </row>
    <row r="20" ht="30" customHeight="1" spans="1:2">
      <c r="A20" s="409" t="s">
        <v>2440</v>
      </c>
      <c r="B20" s="410">
        <f>SUM(B21:B26)</f>
        <v>69029</v>
      </c>
    </row>
    <row r="21" ht="30" customHeight="1" spans="1:2">
      <c r="A21" s="411" t="s">
        <v>2441</v>
      </c>
      <c r="B21" s="410">
        <v>7569</v>
      </c>
    </row>
    <row r="22" ht="30" customHeight="1" spans="1:2">
      <c r="A22" s="411" t="s">
        <v>2442</v>
      </c>
      <c r="B22" s="410">
        <v>56928</v>
      </c>
    </row>
    <row r="23" ht="30" customHeight="1" spans="1:2">
      <c r="A23" s="411" t="s">
        <v>2443</v>
      </c>
      <c r="B23" s="410">
        <v>310</v>
      </c>
    </row>
    <row r="24" ht="30" customHeight="1" spans="1:2">
      <c r="A24" s="411" t="s">
        <v>2444</v>
      </c>
      <c r="B24" s="380">
        <v>1207</v>
      </c>
    </row>
    <row r="25" ht="30" customHeight="1" spans="1:2">
      <c r="A25" s="411" t="s">
        <v>2445</v>
      </c>
      <c r="B25" s="380">
        <v>1007</v>
      </c>
    </row>
    <row r="26" ht="30" customHeight="1" spans="1:2">
      <c r="A26" s="411" t="s">
        <v>2446</v>
      </c>
      <c r="B26" s="380">
        <v>2008</v>
      </c>
    </row>
    <row r="27" ht="30" customHeight="1" spans="1:2">
      <c r="A27" s="409" t="s">
        <v>2447</v>
      </c>
      <c r="B27" s="410">
        <f>SUM(B28:B29)</f>
        <v>202188</v>
      </c>
    </row>
    <row r="28" ht="30" customHeight="1" spans="1:2">
      <c r="A28" s="411" t="s">
        <v>2448</v>
      </c>
      <c r="B28" s="380">
        <v>180485</v>
      </c>
    </row>
    <row r="29" ht="30" customHeight="1" spans="1:2">
      <c r="A29" s="411" t="s">
        <v>2449</v>
      </c>
      <c r="B29" s="412">
        <v>21703</v>
      </c>
    </row>
    <row r="30" ht="30" customHeight="1" spans="1:2">
      <c r="A30" s="409" t="s">
        <v>2450</v>
      </c>
      <c r="B30" s="410">
        <f>B31</f>
        <v>1096</v>
      </c>
    </row>
    <row r="31" ht="30" customHeight="1" spans="1:2">
      <c r="A31" s="411" t="s">
        <v>2451</v>
      </c>
      <c r="B31" s="380">
        <v>1096</v>
      </c>
    </row>
    <row r="32" ht="30" customHeight="1" spans="1:2">
      <c r="A32" s="409" t="s">
        <v>2452</v>
      </c>
      <c r="B32" s="413">
        <f>SUM(B33:B34)</f>
        <v>8856</v>
      </c>
    </row>
    <row r="33" ht="30" customHeight="1" spans="1:2">
      <c r="A33" s="411" t="s">
        <v>2453</v>
      </c>
      <c r="B33" s="380">
        <v>6531</v>
      </c>
    </row>
    <row r="34" ht="30" customHeight="1" spans="1:2">
      <c r="A34" s="411" t="s">
        <v>2454</v>
      </c>
      <c r="B34" s="380">
        <v>2325</v>
      </c>
    </row>
    <row r="35" ht="30" customHeight="1" spans="1:2">
      <c r="A35" s="409" t="s">
        <v>2455</v>
      </c>
      <c r="B35" s="410">
        <f>SUM(B36:B39)</f>
        <v>75574</v>
      </c>
    </row>
    <row r="36" ht="30" customHeight="1" spans="1:2">
      <c r="A36" s="411" t="s">
        <v>2456</v>
      </c>
      <c r="B36" s="412">
        <v>71847</v>
      </c>
    </row>
    <row r="37" ht="30" customHeight="1" spans="1:2">
      <c r="A37" s="411" t="s">
        <v>2457</v>
      </c>
      <c r="B37" s="412">
        <v>667</v>
      </c>
    </row>
    <row r="38" ht="30" customHeight="1" spans="1:2">
      <c r="A38" s="411" t="s">
        <v>2458</v>
      </c>
      <c r="B38" s="412">
        <v>2910</v>
      </c>
    </row>
    <row r="39" ht="30" customHeight="1" spans="1:2">
      <c r="A39" s="411" t="s">
        <v>2459</v>
      </c>
      <c r="B39" s="412">
        <v>150</v>
      </c>
    </row>
    <row r="40" ht="30" customHeight="1" spans="1:2">
      <c r="A40" s="409" t="s">
        <v>2460</v>
      </c>
      <c r="B40" s="410">
        <f>B41</f>
        <v>19101</v>
      </c>
    </row>
    <row r="41" ht="30" customHeight="1" spans="1:2">
      <c r="A41" s="411" t="s">
        <v>2461</v>
      </c>
      <c r="B41" s="412">
        <v>19101</v>
      </c>
    </row>
    <row r="42" ht="30" customHeight="1" spans="1:2">
      <c r="A42" s="409" t="s">
        <v>2462</v>
      </c>
      <c r="B42" s="410">
        <f>SUM(B43:B44)</f>
        <v>12020</v>
      </c>
    </row>
    <row r="43" ht="30" customHeight="1" spans="1:2">
      <c r="A43" s="411" t="s">
        <v>2463</v>
      </c>
      <c r="B43" s="412">
        <v>12000</v>
      </c>
    </row>
    <row r="44" ht="30" customHeight="1" spans="1:2">
      <c r="A44" s="411" t="s">
        <v>2464</v>
      </c>
      <c r="B44" s="412">
        <v>20</v>
      </c>
    </row>
    <row r="45" ht="30" customHeight="1" spans="1:2">
      <c r="A45" s="409" t="s">
        <v>2465</v>
      </c>
      <c r="B45" s="410">
        <f>B46</f>
        <v>8000</v>
      </c>
    </row>
    <row r="46" ht="30" customHeight="1" spans="1:2">
      <c r="A46" s="411" t="s">
        <v>2466</v>
      </c>
      <c r="B46" s="412">
        <v>8000</v>
      </c>
    </row>
    <row r="47" ht="30" customHeight="1" spans="1:2">
      <c r="A47" s="411" t="s">
        <v>2467</v>
      </c>
      <c r="B47" s="410">
        <f>SUM(B4,B9,B20,B27,B30,B32,B35,B40,B42,B45)</f>
        <v>482000</v>
      </c>
    </row>
  </sheetData>
  <autoFilter ref="A3:B47">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51"/>
  <sheetViews>
    <sheetView showGridLines="0" showZeros="0" tabSelected="1" view="pageBreakPreview" zoomScaleNormal="100" workbookViewId="0">
      <selection activeCell="H8" sqref="H8"/>
    </sheetView>
  </sheetViews>
  <sheetFormatPr defaultColWidth="9" defaultRowHeight="14.4" outlineLevelCol="5"/>
  <cols>
    <col min="1" max="1" width="69.6296296296296" style="248" customWidth="1"/>
    <col min="2" max="2" width="45.6296296296296" style="385" customWidth="1"/>
    <col min="3" max="4" width="16.6296296296296" hidden="1" customWidth="1"/>
  </cols>
  <sheetData>
    <row r="1" s="247" customFormat="1" ht="45" customHeight="1" spans="1:4">
      <c r="A1" s="386" t="s">
        <v>2468</v>
      </c>
      <c r="B1" s="387"/>
      <c r="C1" s="386"/>
      <c r="D1" s="386"/>
    </row>
    <row r="2" ht="20.1" customHeight="1" spans="1:4">
      <c r="A2" s="251"/>
      <c r="B2" s="388" t="s">
        <v>2</v>
      </c>
      <c r="C2" s="389"/>
      <c r="D2" s="389" t="s">
        <v>2</v>
      </c>
    </row>
    <row r="3" ht="45" customHeight="1" spans="1:5">
      <c r="A3" s="156" t="s">
        <v>2469</v>
      </c>
      <c r="B3" s="390" t="s">
        <v>6</v>
      </c>
      <c r="C3" s="391" t="s">
        <v>2470</v>
      </c>
      <c r="D3" s="82" t="s">
        <v>2471</v>
      </c>
      <c r="E3" s="392" t="s">
        <v>8</v>
      </c>
    </row>
    <row r="4" ht="36" customHeight="1" spans="1:5">
      <c r="A4" s="393" t="s">
        <v>2472</v>
      </c>
      <c r="B4" s="394">
        <f>SUM(B5,B7,B9,B11,B13,B15,B17,B19)</f>
        <v>548</v>
      </c>
      <c r="C4" s="395">
        <f>SUM(C20:C20)</f>
        <v>0</v>
      </c>
      <c r="D4" s="396">
        <f>SUM(D20:D20)</f>
        <v>0</v>
      </c>
      <c r="E4" s="261" t="str">
        <f>IF(A4&lt;&gt;"",IF(SUM(B4:D4)&lt;&gt;0,"是","否"),"是")</f>
        <v>是</v>
      </c>
    </row>
    <row r="5" ht="36" customHeight="1" spans="1:6">
      <c r="A5" s="397" t="s">
        <v>2473</v>
      </c>
      <c r="B5" s="393">
        <v>10</v>
      </c>
      <c r="C5" s="85"/>
      <c r="D5" s="395"/>
      <c r="E5" s="396"/>
      <c r="F5" s="261"/>
    </row>
    <row r="6" ht="36" customHeight="1" spans="1:5">
      <c r="A6" s="398" t="s">
        <v>2474</v>
      </c>
      <c r="B6" s="394">
        <v>10</v>
      </c>
      <c r="C6" s="395"/>
      <c r="D6" s="396"/>
      <c r="E6" s="261"/>
    </row>
    <row r="7" ht="36" customHeight="1" spans="1:5">
      <c r="A7" s="393" t="s">
        <v>2475</v>
      </c>
      <c r="B7" s="394">
        <v>20</v>
      </c>
      <c r="C7" s="395"/>
      <c r="D7" s="396"/>
      <c r="E7" s="261"/>
    </row>
    <row r="8" ht="36" customHeight="1" spans="1:5">
      <c r="A8" s="398" t="s">
        <v>2476</v>
      </c>
      <c r="B8" s="394">
        <v>20</v>
      </c>
      <c r="C8" s="395"/>
      <c r="D8" s="396"/>
      <c r="E8" s="261"/>
    </row>
    <row r="9" ht="36" customHeight="1" spans="1:5">
      <c r="A9" s="397" t="s">
        <v>2477</v>
      </c>
      <c r="B9" s="394">
        <f>B10</f>
        <v>465</v>
      </c>
      <c r="C9" s="395"/>
      <c r="D9" s="396"/>
      <c r="E9" s="261"/>
    </row>
    <row r="10" ht="36" customHeight="1" spans="1:5">
      <c r="A10" s="398" t="s">
        <v>2478</v>
      </c>
      <c r="B10" s="394">
        <v>465</v>
      </c>
      <c r="C10" s="395"/>
      <c r="D10" s="396"/>
      <c r="E10" s="261"/>
    </row>
    <row r="11" ht="36" customHeight="1" spans="1:5">
      <c r="A11" s="399" t="s">
        <v>2479</v>
      </c>
      <c r="B11" s="394">
        <f>B12</f>
        <v>24</v>
      </c>
      <c r="C11" s="395"/>
      <c r="D11" s="396"/>
      <c r="E11" s="261"/>
    </row>
    <row r="12" ht="36" customHeight="1" spans="1:5">
      <c r="A12" s="398" t="s">
        <v>2480</v>
      </c>
      <c r="B12" s="394">
        <v>24</v>
      </c>
      <c r="C12" s="395"/>
      <c r="D12" s="396"/>
      <c r="E12" s="261"/>
    </row>
    <row r="13" ht="36" customHeight="1" spans="1:5">
      <c r="A13" s="399" t="s">
        <v>2481</v>
      </c>
      <c r="B13" s="394">
        <f>B14</f>
        <v>3</v>
      </c>
      <c r="C13" s="395"/>
      <c r="D13" s="396"/>
      <c r="E13" s="261"/>
    </row>
    <row r="14" ht="36" customHeight="1" spans="1:5">
      <c r="A14" s="398" t="s">
        <v>2482</v>
      </c>
      <c r="B14" s="394">
        <v>3</v>
      </c>
      <c r="C14" s="395"/>
      <c r="D14" s="396"/>
      <c r="E14" s="261"/>
    </row>
    <row r="15" ht="36" customHeight="1" spans="1:5">
      <c r="A15" s="399" t="s">
        <v>2483</v>
      </c>
      <c r="B15" s="394">
        <f>B16</f>
        <v>9</v>
      </c>
      <c r="C15" s="395"/>
      <c r="D15" s="396"/>
      <c r="E15" s="261"/>
    </row>
    <row r="16" ht="36" customHeight="1" spans="1:5">
      <c r="A16" s="398" t="s">
        <v>2474</v>
      </c>
      <c r="B16" s="394">
        <v>9</v>
      </c>
      <c r="C16" s="395"/>
      <c r="D16" s="396"/>
      <c r="E16" s="261"/>
    </row>
    <row r="17" ht="36" customHeight="1" spans="1:5">
      <c r="A17" s="399" t="s">
        <v>2484</v>
      </c>
      <c r="B17" s="394">
        <f>B18</f>
        <v>3</v>
      </c>
      <c r="C17" s="395"/>
      <c r="D17" s="396"/>
      <c r="E17" s="261"/>
    </row>
    <row r="18" ht="36" customHeight="1" spans="1:5">
      <c r="A18" s="398" t="s">
        <v>2485</v>
      </c>
      <c r="B18" s="394">
        <v>3</v>
      </c>
      <c r="C18" s="395"/>
      <c r="D18" s="396"/>
      <c r="E18" s="261"/>
    </row>
    <row r="19" ht="36" customHeight="1" spans="1:5">
      <c r="A19" s="399" t="s">
        <v>2486</v>
      </c>
      <c r="B19" s="394">
        <f>B20</f>
        <v>14</v>
      </c>
      <c r="C19" s="395"/>
      <c r="D19" s="396"/>
      <c r="E19" s="261"/>
    </row>
    <row r="20" ht="36" customHeight="1" spans="1:5">
      <c r="A20" s="398" t="s">
        <v>2487</v>
      </c>
      <c r="B20" s="400">
        <v>14</v>
      </c>
      <c r="C20" s="401"/>
      <c r="D20" s="402"/>
      <c r="E20" s="261" t="str">
        <f>IF(A20&lt;&gt;"",IF(SUM(B20:D20)&lt;&gt;0,"是","否"),"是")</f>
        <v>是</v>
      </c>
    </row>
    <row r="21" ht="36" customHeight="1" spans="1:5">
      <c r="A21" s="393" t="s">
        <v>2488</v>
      </c>
      <c r="B21" s="400">
        <f>B22</f>
        <v>68</v>
      </c>
      <c r="C21" s="401">
        <v>64164</v>
      </c>
      <c r="D21" s="402"/>
      <c r="E21" s="261" t="str">
        <f>IF(A21&lt;&gt;"",IF(SUM(B21:D21)&lt;&gt;0,"是","否"),"是")</f>
        <v>是</v>
      </c>
    </row>
    <row r="22" ht="36" customHeight="1" spans="1:5">
      <c r="A22" s="399" t="s">
        <v>2489</v>
      </c>
      <c r="B22" s="400">
        <f>B23</f>
        <v>68</v>
      </c>
      <c r="C22" s="401"/>
      <c r="D22" s="402"/>
      <c r="E22" s="261"/>
    </row>
    <row r="23" ht="36" customHeight="1" spans="1:5">
      <c r="A23" s="398" t="s">
        <v>2490</v>
      </c>
      <c r="B23" s="394">
        <v>68</v>
      </c>
      <c r="C23" s="401"/>
      <c r="D23" s="402"/>
      <c r="E23" s="261"/>
    </row>
    <row r="24" ht="36" customHeight="1" spans="1:5">
      <c r="A24" s="393" t="s">
        <v>2491</v>
      </c>
      <c r="B24" s="400">
        <f>SUM(B25,B30,B35)</f>
        <v>2158</v>
      </c>
      <c r="C24" s="401">
        <v>2293</v>
      </c>
      <c r="D24" s="402"/>
      <c r="E24" s="261" t="str">
        <f>IF(A24&lt;&gt;"",IF(SUM(B24:D24)&lt;&gt;0,"是","否"),"是")</f>
        <v>是</v>
      </c>
    </row>
    <row r="25" ht="36" customHeight="1" spans="1:5">
      <c r="A25" s="399" t="s">
        <v>2492</v>
      </c>
      <c r="B25" s="400">
        <f>SUM(B26:B29)</f>
        <v>1921</v>
      </c>
      <c r="C25" s="401"/>
      <c r="D25" s="402"/>
      <c r="E25" s="261"/>
    </row>
    <row r="26" ht="36" customHeight="1" spans="1:5">
      <c r="A26" s="398" t="s">
        <v>2493</v>
      </c>
      <c r="B26" s="400">
        <v>18</v>
      </c>
      <c r="C26" s="401"/>
      <c r="D26" s="402"/>
      <c r="E26" s="261"/>
    </row>
    <row r="27" ht="36" customHeight="1" spans="1:5">
      <c r="A27" s="398" t="s">
        <v>2474</v>
      </c>
      <c r="B27" s="400">
        <v>790</v>
      </c>
      <c r="C27" s="401"/>
      <c r="D27" s="402"/>
      <c r="E27" s="261"/>
    </row>
    <row r="28" ht="36" customHeight="1" spans="1:5">
      <c r="A28" s="398" t="s">
        <v>2494</v>
      </c>
      <c r="B28" s="400">
        <v>1069</v>
      </c>
      <c r="C28" s="401"/>
      <c r="D28" s="402"/>
      <c r="E28" s="261"/>
    </row>
    <row r="29" ht="36" customHeight="1" spans="1:5">
      <c r="A29" s="398" t="s">
        <v>2495</v>
      </c>
      <c r="B29" s="400">
        <v>44</v>
      </c>
      <c r="C29" s="401"/>
      <c r="D29" s="402"/>
      <c r="E29" s="261"/>
    </row>
    <row r="30" ht="36" customHeight="1" spans="1:5">
      <c r="A30" s="399" t="s">
        <v>2496</v>
      </c>
      <c r="B30" s="400">
        <f>SUM(B31:B34)</f>
        <v>187</v>
      </c>
      <c r="C30" s="401"/>
      <c r="D30" s="402"/>
      <c r="E30" s="261"/>
    </row>
    <row r="31" ht="36" customHeight="1" spans="1:5">
      <c r="A31" s="398" t="s">
        <v>2474</v>
      </c>
      <c r="B31" s="400">
        <v>50</v>
      </c>
      <c r="C31" s="401"/>
      <c r="D31" s="402"/>
      <c r="E31" s="261"/>
    </row>
    <row r="32" ht="36" customHeight="1" spans="1:5">
      <c r="A32" s="398" t="s">
        <v>2497</v>
      </c>
      <c r="B32" s="400">
        <v>40</v>
      </c>
      <c r="C32" s="401"/>
      <c r="D32" s="402"/>
      <c r="E32" s="261"/>
    </row>
    <row r="33" ht="36" customHeight="1" spans="1:5">
      <c r="A33" s="398" t="s">
        <v>2498</v>
      </c>
      <c r="B33" s="400">
        <v>34</v>
      </c>
      <c r="C33" s="401"/>
      <c r="D33" s="402"/>
      <c r="E33" s="261"/>
    </row>
    <row r="34" ht="36" customHeight="1" spans="1:5">
      <c r="A34" s="398" t="s">
        <v>2499</v>
      </c>
      <c r="B34" s="400">
        <v>63</v>
      </c>
      <c r="C34" s="401"/>
      <c r="D34" s="402"/>
      <c r="E34" s="261"/>
    </row>
    <row r="35" ht="36" customHeight="1" spans="1:5">
      <c r="A35" s="399" t="s">
        <v>2500</v>
      </c>
      <c r="B35" s="400">
        <f>B36</f>
        <v>50</v>
      </c>
      <c r="C35" s="401"/>
      <c r="D35" s="402"/>
      <c r="E35" s="261"/>
    </row>
    <row r="36" ht="36" customHeight="1" spans="1:5">
      <c r="A36" s="398" t="s">
        <v>2501</v>
      </c>
      <c r="B36" s="400">
        <v>50</v>
      </c>
      <c r="C36" s="401"/>
      <c r="D36" s="402"/>
      <c r="E36" s="261"/>
    </row>
    <row r="37" ht="36" customHeight="1" spans="1:5">
      <c r="A37" s="393" t="s">
        <v>2502</v>
      </c>
      <c r="B37" s="400">
        <f>SUM(B38,B43,B45)</f>
        <v>26617</v>
      </c>
      <c r="C37" s="401">
        <v>9600</v>
      </c>
      <c r="D37" s="402"/>
      <c r="E37" s="261" t="str">
        <f>IF(A37&lt;&gt;"",IF(SUM(B37:D37)&lt;&gt;0,"是","否"),"是")</f>
        <v>是</v>
      </c>
    </row>
    <row r="38" ht="36" customHeight="1" spans="1:5">
      <c r="A38" s="399" t="s">
        <v>2503</v>
      </c>
      <c r="B38" s="400">
        <f>SUM(B39:B42)</f>
        <v>25889</v>
      </c>
      <c r="C38" s="401"/>
      <c r="D38" s="402"/>
      <c r="E38" s="261"/>
    </row>
    <row r="39" ht="36" customHeight="1" spans="1:5">
      <c r="A39" s="398" t="s">
        <v>2504</v>
      </c>
      <c r="B39" s="400">
        <v>213</v>
      </c>
      <c r="C39" s="401"/>
      <c r="D39" s="402"/>
      <c r="E39" s="261"/>
    </row>
    <row r="40" ht="36" customHeight="1" spans="1:5">
      <c r="A40" s="398" t="s">
        <v>2505</v>
      </c>
      <c r="B40" s="400">
        <v>13582</v>
      </c>
      <c r="C40" s="401"/>
      <c r="D40" s="402"/>
      <c r="E40" s="261"/>
    </row>
    <row r="41" ht="36" customHeight="1" spans="1:5">
      <c r="A41" s="398" t="s">
        <v>2506</v>
      </c>
      <c r="B41" s="400">
        <v>9630</v>
      </c>
      <c r="C41" s="401"/>
      <c r="D41" s="402"/>
      <c r="E41" s="261"/>
    </row>
    <row r="42" ht="36" customHeight="1" spans="1:5">
      <c r="A42" s="398" t="s">
        <v>2507</v>
      </c>
      <c r="B42" s="400">
        <v>2464</v>
      </c>
      <c r="C42" s="401"/>
      <c r="D42" s="402"/>
      <c r="E42" s="261"/>
    </row>
    <row r="43" ht="36" customHeight="1" spans="1:5">
      <c r="A43" s="399" t="s">
        <v>2508</v>
      </c>
      <c r="B43" s="400">
        <f>B44</f>
        <v>329</v>
      </c>
      <c r="C43" s="401"/>
      <c r="D43" s="402"/>
      <c r="E43" s="261"/>
    </row>
    <row r="44" ht="36" customHeight="1" spans="1:5">
      <c r="A44" s="398" t="s">
        <v>2509</v>
      </c>
      <c r="B44" s="400">
        <v>329</v>
      </c>
      <c r="C44" s="401"/>
      <c r="D44" s="402"/>
      <c r="E44" s="261"/>
    </row>
    <row r="45" ht="36" customHeight="1" spans="1:5">
      <c r="A45" s="399" t="s">
        <v>2510</v>
      </c>
      <c r="B45" s="400">
        <f>B46</f>
        <v>399</v>
      </c>
      <c r="C45" s="401"/>
      <c r="D45" s="402"/>
      <c r="E45" s="261"/>
    </row>
    <row r="46" ht="36" customHeight="1" spans="1:5">
      <c r="A46" s="398" t="s">
        <v>2511</v>
      </c>
      <c r="B46" s="400">
        <v>399</v>
      </c>
      <c r="C46" s="401"/>
      <c r="D46" s="402"/>
      <c r="E46" s="261"/>
    </row>
    <row r="47" ht="36" customHeight="1" spans="1:5">
      <c r="A47" s="393" t="s">
        <v>2512</v>
      </c>
      <c r="B47" s="400">
        <f>SUM(B48,B50)</f>
        <v>230</v>
      </c>
      <c r="C47" s="401">
        <v>280</v>
      </c>
      <c r="D47" s="402"/>
      <c r="E47" s="261" t="str">
        <f>IF(A47&lt;&gt;"",IF(SUM(B47:D47)&lt;&gt;0,"是","否"),"是")</f>
        <v>是</v>
      </c>
    </row>
    <row r="48" ht="36" customHeight="1" spans="1:5">
      <c r="A48" s="399" t="s">
        <v>2513</v>
      </c>
      <c r="B48" s="400">
        <f>B49</f>
        <v>200</v>
      </c>
      <c r="C48" s="401"/>
      <c r="D48" s="402"/>
      <c r="E48" s="261"/>
    </row>
    <row r="49" ht="36" customHeight="1" spans="1:5">
      <c r="A49" s="398" t="s">
        <v>2514</v>
      </c>
      <c r="B49" s="400">
        <v>200</v>
      </c>
      <c r="C49" s="401"/>
      <c r="D49" s="402"/>
      <c r="E49" s="261"/>
    </row>
    <row r="50" ht="36" customHeight="1" spans="1:5">
      <c r="A50" s="399" t="s">
        <v>2515</v>
      </c>
      <c r="B50" s="400">
        <f>B51</f>
        <v>30</v>
      </c>
      <c r="C50" s="401"/>
      <c r="D50" s="402"/>
      <c r="E50" s="261"/>
    </row>
    <row r="51" ht="36" customHeight="1" spans="1:5">
      <c r="A51" s="398" t="s">
        <v>2516</v>
      </c>
      <c r="B51" s="400">
        <v>30</v>
      </c>
      <c r="C51" s="401"/>
      <c r="D51" s="402"/>
      <c r="E51" s="261"/>
    </row>
    <row r="52" ht="36" customHeight="1" spans="1:5">
      <c r="A52" s="393" t="s">
        <v>2517</v>
      </c>
      <c r="B52" s="400">
        <f>SUM(B53,B56)</f>
        <v>138</v>
      </c>
      <c r="C52" s="401">
        <v>83870</v>
      </c>
      <c r="D52" s="402"/>
      <c r="E52" s="261" t="str">
        <f>IF(A52&lt;&gt;"",IF(SUM(B52:D52)&lt;&gt;0,"是","否"),"是")</f>
        <v>是</v>
      </c>
    </row>
    <row r="53" ht="36" customHeight="1" spans="1:5">
      <c r="A53" s="399" t="s">
        <v>2518</v>
      </c>
      <c r="B53" s="400">
        <f>SUM(B54:B55)</f>
        <v>118</v>
      </c>
      <c r="C53" s="401"/>
      <c r="D53" s="402"/>
      <c r="E53" s="261"/>
    </row>
    <row r="54" ht="36" customHeight="1" spans="1:5">
      <c r="A54" s="398" t="s">
        <v>2519</v>
      </c>
      <c r="B54" s="400">
        <v>4</v>
      </c>
      <c r="C54" s="401"/>
      <c r="D54" s="402"/>
      <c r="E54" s="261"/>
    </row>
    <row r="55" ht="36" customHeight="1" spans="1:5">
      <c r="A55" s="398" t="s">
        <v>2520</v>
      </c>
      <c r="B55" s="400">
        <v>114</v>
      </c>
      <c r="C55" s="401"/>
      <c r="D55" s="402"/>
      <c r="E55" s="261"/>
    </row>
    <row r="56" ht="36" customHeight="1" spans="1:5">
      <c r="A56" s="399" t="s">
        <v>2521</v>
      </c>
      <c r="B56" s="400">
        <f>B57</f>
        <v>20</v>
      </c>
      <c r="C56" s="401"/>
      <c r="D56" s="402"/>
      <c r="E56" s="261"/>
    </row>
    <row r="57" ht="36" customHeight="1" spans="1:5">
      <c r="A57" s="398" t="s">
        <v>2522</v>
      </c>
      <c r="B57" s="400">
        <v>20</v>
      </c>
      <c r="C57" s="401"/>
      <c r="D57" s="402"/>
      <c r="E57" s="261"/>
    </row>
    <row r="58" ht="36" customHeight="1" spans="1:5">
      <c r="A58" s="393" t="s">
        <v>2523</v>
      </c>
      <c r="B58" s="400">
        <f>SUM(B59,B62,B69,B73,B76,B79,B82,B85,B87)</f>
        <v>20142</v>
      </c>
      <c r="C58" s="401">
        <v>413</v>
      </c>
      <c r="D58" s="402"/>
      <c r="E58" s="261" t="str">
        <f>IF(A58&lt;&gt;"",IF(SUM(B58:D58)&lt;&gt;0,"是","否"),"是")</f>
        <v>是</v>
      </c>
    </row>
    <row r="59" ht="36" customHeight="1" spans="1:5">
      <c r="A59" s="399" t="s">
        <v>2524</v>
      </c>
      <c r="B59" s="400">
        <f>SUM(B60:B61)</f>
        <v>18</v>
      </c>
      <c r="C59" s="401"/>
      <c r="D59" s="402"/>
      <c r="E59" s="261"/>
    </row>
    <row r="60" ht="36" customHeight="1" spans="1:5">
      <c r="A60" s="398" t="s">
        <v>2525</v>
      </c>
      <c r="B60" s="400">
        <v>10</v>
      </c>
      <c r="C60" s="401"/>
      <c r="D60" s="402"/>
      <c r="E60" s="261"/>
    </row>
    <row r="61" ht="36" customHeight="1" spans="1:5">
      <c r="A61" s="398" t="s">
        <v>2526</v>
      </c>
      <c r="B61" s="400">
        <v>8</v>
      </c>
      <c r="C61" s="401"/>
      <c r="D61" s="402"/>
      <c r="E61" s="261"/>
    </row>
    <row r="62" ht="36" customHeight="1" spans="1:5">
      <c r="A62" s="399" t="s">
        <v>2527</v>
      </c>
      <c r="B62" s="400">
        <f>SUM(B63:B68)</f>
        <v>3739</v>
      </c>
      <c r="C62" s="401"/>
      <c r="D62" s="402"/>
      <c r="E62" s="261"/>
    </row>
    <row r="63" ht="36" customHeight="1" spans="1:5">
      <c r="A63" s="398" t="s">
        <v>2528</v>
      </c>
      <c r="B63" s="400">
        <v>199</v>
      </c>
      <c r="C63" s="401"/>
      <c r="D63" s="402"/>
      <c r="E63" s="261"/>
    </row>
    <row r="64" ht="36" customHeight="1" spans="1:5">
      <c r="A64" s="398" t="s">
        <v>2529</v>
      </c>
      <c r="B64" s="400">
        <v>867</v>
      </c>
      <c r="C64" s="401"/>
      <c r="D64" s="402"/>
      <c r="E64" s="261"/>
    </row>
    <row r="65" ht="36" customHeight="1" spans="1:5">
      <c r="A65" s="398" t="s">
        <v>2530</v>
      </c>
      <c r="B65" s="400">
        <v>2209</v>
      </c>
      <c r="C65" s="401"/>
      <c r="D65" s="402"/>
      <c r="E65" s="261"/>
    </row>
    <row r="66" ht="36" customHeight="1" spans="1:5">
      <c r="A66" s="398" t="s">
        <v>2531</v>
      </c>
      <c r="B66" s="400">
        <v>436</v>
      </c>
      <c r="C66" s="401"/>
      <c r="D66" s="402"/>
      <c r="E66" s="261"/>
    </row>
    <row r="67" ht="36" customHeight="1" spans="1:5">
      <c r="A67" s="398" t="s">
        <v>2532</v>
      </c>
      <c r="B67" s="400">
        <v>3</v>
      </c>
      <c r="C67" s="401"/>
      <c r="D67" s="402"/>
      <c r="E67" s="261"/>
    </row>
    <row r="68" ht="36" customHeight="1" spans="1:5">
      <c r="A68" s="398" t="s">
        <v>2533</v>
      </c>
      <c r="B68" s="400">
        <v>25</v>
      </c>
      <c r="C68" s="401"/>
      <c r="D68" s="402"/>
      <c r="E68" s="261"/>
    </row>
    <row r="69" ht="36" customHeight="1" spans="1:5">
      <c r="A69" s="399" t="s">
        <v>2534</v>
      </c>
      <c r="B69" s="400">
        <f>SUM(B70:B72)</f>
        <v>281</v>
      </c>
      <c r="C69" s="401"/>
      <c r="D69" s="402"/>
      <c r="E69" s="261"/>
    </row>
    <row r="70" ht="36" customHeight="1" spans="1:5">
      <c r="A70" s="398" t="s">
        <v>2535</v>
      </c>
      <c r="B70" s="400">
        <v>119</v>
      </c>
      <c r="C70" s="401"/>
      <c r="D70" s="402"/>
      <c r="E70" s="261"/>
    </row>
    <row r="71" ht="36" customHeight="1" spans="1:5">
      <c r="A71" s="398" t="s">
        <v>2536</v>
      </c>
      <c r="B71" s="400">
        <v>153</v>
      </c>
      <c r="C71" s="401"/>
      <c r="D71" s="402"/>
      <c r="E71" s="261"/>
    </row>
    <row r="72" ht="36" customHeight="1" spans="1:5">
      <c r="A72" s="398" t="s">
        <v>2537</v>
      </c>
      <c r="B72" s="400">
        <v>9</v>
      </c>
      <c r="C72" s="401"/>
      <c r="D72" s="402"/>
      <c r="E72" s="261"/>
    </row>
    <row r="73" ht="36" customHeight="1" spans="1:5">
      <c r="A73" s="399" t="s">
        <v>2538</v>
      </c>
      <c r="B73" s="400">
        <f>SUM(B74:B75)</f>
        <v>711</v>
      </c>
      <c r="C73" s="401"/>
      <c r="D73" s="402"/>
      <c r="E73" s="261"/>
    </row>
    <row r="74" ht="36" customHeight="1" spans="1:5">
      <c r="A74" s="398" t="s">
        <v>2539</v>
      </c>
      <c r="B74" s="400">
        <v>540</v>
      </c>
      <c r="C74" s="401"/>
      <c r="D74" s="402"/>
      <c r="E74" s="261"/>
    </row>
    <row r="75" ht="36" customHeight="1" spans="1:5">
      <c r="A75" s="398" t="s">
        <v>2540</v>
      </c>
      <c r="B75" s="400">
        <v>171</v>
      </c>
      <c r="C75" s="401"/>
      <c r="D75" s="402"/>
      <c r="E75" s="261"/>
    </row>
    <row r="76" ht="36" customHeight="1" spans="1:5">
      <c r="A76" s="399" t="s">
        <v>2541</v>
      </c>
      <c r="B76" s="400">
        <f>SUM(B77:B78)</f>
        <v>175</v>
      </c>
      <c r="C76" s="401"/>
      <c r="D76" s="402"/>
      <c r="E76" s="261"/>
    </row>
    <row r="77" ht="36" customHeight="1" spans="1:5">
      <c r="A77" s="398" t="s">
        <v>2542</v>
      </c>
      <c r="B77" s="400">
        <v>60</v>
      </c>
      <c r="C77" s="401"/>
      <c r="D77" s="402"/>
      <c r="E77" s="261"/>
    </row>
    <row r="78" ht="36" customHeight="1" spans="1:5">
      <c r="A78" s="398" t="s">
        <v>2543</v>
      </c>
      <c r="B78" s="400">
        <v>115</v>
      </c>
      <c r="C78" s="401"/>
      <c r="D78" s="402"/>
      <c r="E78" s="261"/>
    </row>
    <row r="79" ht="36" customHeight="1" spans="1:5">
      <c r="A79" s="399" t="s">
        <v>2544</v>
      </c>
      <c r="B79" s="400">
        <f>SUM(B80:B81)</f>
        <v>13247</v>
      </c>
      <c r="C79" s="401"/>
      <c r="D79" s="402"/>
      <c r="E79" s="261"/>
    </row>
    <row r="80" ht="36" customHeight="1" spans="1:5">
      <c r="A80" s="398" t="s">
        <v>2545</v>
      </c>
      <c r="B80" s="400">
        <v>1858</v>
      </c>
      <c r="C80" s="401"/>
      <c r="D80" s="402"/>
      <c r="E80" s="261"/>
    </row>
    <row r="81" ht="36" customHeight="1" spans="1:5">
      <c r="A81" s="398" t="s">
        <v>2546</v>
      </c>
      <c r="B81" s="400">
        <v>11389</v>
      </c>
      <c r="C81" s="401"/>
      <c r="D81" s="402"/>
      <c r="E81" s="261"/>
    </row>
    <row r="82" ht="36" customHeight="1" spans="1:5">
      <c r="A82" s="399" t="s">
        <v>2547</v>
      </c>
      <c r="B82" s="400">
        <f>SUM(B83:B84)</f>
        <v>320</v>
      </c>
      <c r="C82" s="401"/>
      <c r="D82" s="402"/>
      <c r="E82" s="261"/>
    </row>
    <row r="83" ht="36" customHeight="1" spans="1:5">
      <c r="A83" s="398" t="s">
        <v>2548</v>
      </c>
      <c r="B83" s="400">
        <v>300</v>
      </c>
      <c r="C83" s="401"/>
      <c r="D83" s="402"/>
      <c r="E83" s="261"/>
    </row>
    <row r="84" ht="36" customHeight="1" spans="1:5">
      <c r="A84" s="398" t="s">
        <v>2549</v>
      </c>
      <c r="B84" s="400">
        <v>20</v>
      </c>
      <c r="C84" s="401"/>
      <c r="D84" s="402"/>
      <c r="E84" s="261"/>
    </row>
    <row r="85" ht="36" customHeight="1" spans="1:5">
      <c r="A85" s="399" t="s">
        <v>2550</v>
      </c>
      <c r="B85" s="400">
        <f>B86</f>
        <v>1605</v>
      </c>
      <c r="C85" s="401"/>
      <c r="D85" s="402"/>
      <c r="E85" s="261"/>
    </row>
    <row r="86" ht="36" customHeight="1" spans="1:5">
      <c r="A86" s="398" t="s">
        <v>2551</v>
      </c>
      <c r="B86" s="400">
        <v>1605</v>
      </c>
      <c r="C86" s="401"/>
      <c r="D86" s="402"/>
      <c r="E86" s="261"/>
    </row>
    <row r="87" ht="36" customHeight="1" spans="1:5">
      <c r="A87" s="399" t="s">
        <v>2552</v>
      </c>
      <c r="B87" s="400">
        <f>B88</f>
        <v>46</v>
      </c>
      <c r="C87" s="401"/>
      <c r="D87" s="402"/>
      <c r="E87" s="261"/>
    </row>
    <row r="88" ht="36" customHeight="1" spans="1:5">
      <c r="A88" s="398" t="s">
        <v>2553</v>
      </c>
      <c r="B88" s="400">
        <v>46</v>
      </c>
      <c r="C88" s="401"/>
      <c r="D88" s="402"/>
      <c r="E88" s="261"/>
    </row>
    <row r="89" ht="36" customHeight="1" spans="1:5">
      <c r="A89" s="393" t="s">
        <v>2554</v>
      </c>
      <c r="B89" s="400">
        <f>SUM(B90,B92,B97,B100,B102)</f>
        <v>8821</v>
      </c>
      <c r="C89" s="401">
        <v>60</v>
      </c>
      <c r="D89" s="402"/>
      <c r="E89" s="261" t="str">
        <f>IF(A89&lt;&gt;"",IF(SUM(B89:D89)&lt;&gt;0,"是","否"),"是")</f>
        <v>是</v>
      </c>
    </row>
    <row r="90" ht="36" customHeight="1" spans="1:5">
      <c r="A90" s="399" t="s">
        <v>2555</v>
      </c>
      <c r="B90" s="400">
        <f>B91</f>
        <v>80</v>
      </c>
      <c r="C90" s="401"/>
      <c r="D90" s="402"/>
      <c r="E90" s="261"/>
    </row>
    <row r="91" ht="36" customHeight="1" spans="1:5">
      <c r="A91" s="398" t="s">
        <v>2556</v>
      </c>
      <c r="B91" s="400">
        <v>80</v>
      </c>
      <c r="C91" s="401"/>
      <c r="D91" s="402"/>
      <c r="E91" s="261"/>
    </row>
    <row r="92" ht="36" customHeight="1" spans="1:5">
      <c r="A92" s="399" t="s">
        <v>2557</v>
      </c>
      <c r="B92" s="400">
        <f>SUM(B93:B96)</f>
        <v>7366</v>
      </c>
      <c r="C92" s="401"/>
      <c r="D92" s="402"/>
      <c r="E92" s="261"/>
    </row>
    <row r="93" ht="36" customHeight="1" spans="1:5">
      <c r="A93" s="398" t="s">
        <v>2558</v>
      </c>
      <c r="B93" s="400">
        <v>1000</v>
      </c>
      <c r="C93" s="401"/>
      <c r="D93" s="402"/>
      <c r="E93" s="261"/>
    </row>
    <row r="94" ht="36" customHeight="1" spans="1:5">
      <c r="A94" s="398" t="s">
        <v>2559</v>
      </c>
      <c r="B94" s="400">
        <v>5707</v>
      </c>
      <c r="C94" s="401"/>
      <c r="D94" s="402"/>
      <c r="E94" s="261"/>
    </row>
    <row r="95" ht="36" customHeight="1" spans="1:5">
      <c r="A95" s="398" t="s">
        <v>2560</v>
      </c>
      <c r="B95" s="400">
        <v>579</v>
      </c>
      <c r="C95" s="401"/>
      <c r="D95" s="402"/>
      <c r="E95" s="261"/>
    </row>
    <row r="96" ht="36" customHeight="1" spans="1:5">
      <c r="A96" s="398" t="s">
        <v>2561</v>
      </c>
      <c r="B96" s="400">
        <v>80</v>
      </c>
      <c r="C96" s="401"/>
      <c r="D96" s="402"/>
      <c r="E96" s="261"/>
    </row>
    <row r="97" ht="36" customHeight="1" spans="1:5">
      <c r="A97" s="399" t="s">
        <v>2562</v>
      </c>
      <c r="B97" s="400">
        <f>SUM(B98:B99)</f>
        <v>233</v>
      </c>
      <c r="C97" s="401"/>
      <c r="D97" s="402"/>
      <c r="E97" s="261"/>
    </row>
    <row r="98" ht="36" customHeight="1" spans="1:5">
      <c r="A98" s="398" t="s">
        <v>2563</v>
      </c>
      <c r="B98" s="400">
        <v>3</v>
      </c>
      <c r="C98" s="401"/>
      <c r="D98" s="402"/>
      <c r="E98" s="261"/>
    </row>
    <row r="99" ht="36" customHeight="1" spans="1:5">
      <c r="A99" s="398" t="s">
        <v>2564</v>
      </c>
      <c r="B99" s="400">
        <v>230</v>
      </c>
      <c r="C99" s="401"/>
      <c r="D99" s="402"/>
      <c r="E99" s="261"/>
    </row>
    <row r="100" ht="36" customHeight="1" spans="1:5">
      <c r="A100" s="399" t="s">
        <v>2565</v>
      </c>
      <c r="B100" s="400">
        <f>B101</f>
        <v>989</v>
      </c>
      <c r="C100" s="401"/>
      <c r="D100" s="402"/>
      <c r="E100" s="261"/>
    </row>
    <row r="101" ht="36" customHeight="1" spans="1:5">
      <c r="A101" s="398" t="s">
        <v>2566</v>
      </c>
      <c r="B101" s="400">
        <v>989</v>
      </c>
      <c r="C101" s="401"/>
      <c r="D101" s="402"/>
      <c r="E101" s="261"/>
    </row>
    <row r="102" ht="36" customHeight="1" spans="1:5">
      <c r="A102" s="399" t="s">
        <v>2567</v>
      </c>
      <c r="B102" s="400">
        <f>B103</f>
        <v>153</v>
      </c>
      <c r="C102" s="401"/>
      <c r="D102" s="402"/>
      <c r="E102" s="261"/>
    </row>
    <row r="103" ht="36" customHeight="1" spans="1:5">
      <c r="A103" s="398" t="s">
        <v>2568</v>
      </c>
      <c r="B103" s="400">
        <v>153</v>
      </c>
      <c r="C103" s="401"/>
      <c r="D103" s="402"/>
      <c r="E103" s="261"/>
    </row>
    <row r="104" ht="36" customHeight="1" spans="1:5">
      <c r="A104" s="393" t="s">
        <v>2569</v>
      </c>
      <c r="B104" s="400">
        <f>B105</f>
        <v>75</v>
      </c>
      <c r="C104" s="401">
        <v>4418</v>
      </c>
      <c r="D104" s="402"/>
      <c r="E104" s="261" t="str">
        <f>IF(A104&lt;&gt;"",IF(SUM(B104:D104)&lt;&gt;0,"是","否"),"是")</f>
        <v>是</v>
      </c>
    </row>
    <row r="105" ht="36" customHeight="1" spans="1:5">
      <c r="A105" s="399" t="s">
        <v>2570</v>
      </c>
      <c r="B105" s="400">
        <f>B106</f>
        <v>75</v>
      </c>
      <c r="C105" s="401"/>
      <c r="D105" s="402"/>
      <c r="E105" s="261"/>
    </row>
    <row r="106" ht="36" customHeight="1" spans="1:5">
      <c r="A106" s="398" t="s">
        <v>2570</v>
      </c>
      <c r="B106" s="400">
        <v>75</v>
      </c>
      <c r="C106" s="401"/>
      <c r="D106" s="402"/>
      <c r="E106" s="261"/>
    </row>
    <row r="107" ht="36" customHeight="1" spans="1:5">
      <c r="A107" s="393" t="s">
        <v>2571</v>
      </c>
      <c r="B107" s="400">
        <f>SUM(B108,B113,B116,B118)</f>
        <v>4351</v>
      </c>
      <c r="C107" s="401"/>
      <c r="D107" s="402"/>
      <c r="E107" s="261" t="str">
        <f>IF(A107&lt;&gt;"",IF(SUM(B107:D107)&lt;&gt;0,"是","否"),"是")</f>
        <v>是</v>
      </c>
    </row>
    <row r="108" ht="36" customHeight="1" spans="1:5">
      <c r="A108" s="399" t="s">
        <v>2572</v>
      </c>
      <c r="B108" s="400">
        <f>SUM(B109:B112)</f>
        <v>1874</v>
      </c>
      <c r="C108" s="401"/>
      <c r="D108" s="402"/>
      <c r="E108" s="261"/>
    </row>
    <row r="109" ht="36" customHeight="1" spans="1:5">
      <c r="A109" s="398" t="s">
        <v>2573</v>
      </c>
      <c r="B109" s="400">
        <v>10</v>
      </c>
      <c r="C109" s="401"/>
      <c r="D109" s="402"/>
      <c r="E109" s="261"/>
    </row>
    <row r="110" ht="36" customHeight="1" spans="1:5">
      <c r="A110" s="398" t="s">
        <v>2574</v>
      </c>
      <c r="B110" s="400">
        <v>21</v>
      </c>
      <c r="C110" s="401"/>
      <c r="D110" s="402"/>
      <c r="E110" s="261"/>
    </row>
    <row r="111" ht="36" customHeight="1" spans="1:5">
      <c r="A111" s="398" t="s">
        <v>2575</v>
      </c>
      <c r="B111" s="400">
        <v>1840</v>
      </c>
      <c r="C111" s="401"/>
      <c r="D111" s="402"/>
      <c r="E111" s="261"/>
    </row>
    <row r="112" ht="36" customHeight="1" spans="1:5">
      <c r="A112" s="398" t="s">
        <v>2576</v>
      </c>
      <c r="B112" s="400">
        <v>3</v>
      </c>
      <c r="C112" s="401"/>
      <c r="D112" s="402"/>
      <c r="E112" s="261"/>
    </row>
    <row r="113" ht="36" customHeight="1" spans="1:5">
      <c r="A113" s="399" t="s">
        <v>2577</v>
      </c>
      <c r="B113" s="400">
        <f>SUM(B114:B115)</f>
        <v>509</v>
      </c>
      <c r="C113" s="401"/>
      <c r="D113" s="402"/>
      <c r="E113" s="261"/>
    </row>
    <row r="114" ht="36" customHeight="1" spans="1:5">
      <c r="A114" s="398" t="s">
        <v>2578</v>
      </c>
      <c r="B114" s="400">
        <v>381</v>
      </c>
      <c r="C114" s="401"/>
      <c r="D114" s="402"/>
      <c r="E114" s="261"/>
    </row>
    <row r="115" ht="36" customHeight="1" spans="1:5">
      <c r="A115" s="398" t="s">
        <v>2579</v>
      </c>
      <c r="B115" s="400">
        <v>128</v>
      </c>
      <c r="C115" s="401"/>
      <c r="D115" s="402"/>
      <c r="E115" s="261"/>
    </row>
    <row r="116" ht="36" customHeight="1" spans="1:5">
      <c r="A116" s="399" t="s">
        <v>2580</v>
      </c>
      <c r="B116" s="400">
        <f>B117</f>
        <v>293</v>
      </c>
      <c r="C116" s="401"/>
      <c r="D116" s="402"/>
      <c r="E116" s="261"/>
    </row>
    <row r="117" ht="36" customHeight="1" spans="1:5">
      <c r="A117" s="398" t="s">
        <v>2581</v>
      </c>
      <c r="B117" s="400">
        <v>293</v>
      </c>
      <c r="C117" s="401"/>
      <c r="D117" s="402"/>
      <c r="E117" s="261"/>
    </row>
    <row r="118" ht="36" customHeight="1" spans="1:5">
      <c r="A118" s="399" t="s">
        <v>2582</v>
      </c>
      <c r="B118" s="400">
        <f>SUM(B119:B121)</f>
        <v>1675</v>
      </c>
      <c r="C118" s="401"/>
      <c r="D118" s="402"/>
      <c r="E118" s="261"/>
    </row>
    <row r="119" ht="36" customHeight="1" spans="1:5">
      <c r="A119" s="398" t="s">
        <v>2583</v>
      </c>
      <c r="B119" s="400">
        <v>160</v>
      </c>
      <c r="C119" s="401"/>
      <c r="D119" s="402"/>
      <c r="E119" s="261"/>
    </row>
    <row r="120" ht="36" customHeight="1" spans="1:5">
      <c r="A120" s="398" t="s">
        <v>2584</v>
      </c>
      <c r="B120" s="400">
        <v>1465</v>
      </c>
      <c r="C120" s="401"/>
      <c r="D120" s="402"/>
      <c r="E120" s="261"/>
    </row>
    <row r="121" ht="36" customHeight="1" spans="1:5">
      <c r="A121" s="398" t="s">
        <v>2585</v>
      </c>
      <c r="B121" s="400">
        <v>50</v>
      </c>
      <c r="C121" s="401"/>
      <c r="D121" s="402"/>
      <c r="E121" s="261"/>
    </row>
    <row r="122" ht="36" customHeight="1" spans="1:5">
      <c r="A122" s="393" t="s">
        <v>2586</v>
      </c>
      <c r="B122" s="400">
        <f>B123</f>
        <v>1213</v>
      </c>
      <c r="C122" s="401"/>
      <c r="D122" s="402"/>
      <c r="E122" s="261" t="str">
        <f>IF(A122&lt;&gt;"",IF(SUM(B122:D122)&lt;&gt;0,"是","否"),"是")</f>
        <v>是</v>
      </c>
    </row>
    <row r="123" ht="36" customHeight="1" spans="1:5">
      <c r="A123" s="399" t="s">
        <v>2587</v>
      </c>
      <c r="B123" s="400">
        <f>B124</f>
        <v>1213</v>
      </c>
      <c r="C123" s="401"/>
      <c r="D123" s="402"/>
      <c r="E123" s="261"/>
    </row>
    <row r="124" ht="36" customHeight="1" spans="1:5">
      <c r="A124" s="398" t="s">
        <v>2588</v>
      </c>
      <c r="B124" s="400">
        <v>1213</v>
      </c>
      <c r="C124" s="401"/>
      <c r="D124" s="402"/>
      <c r="E124" s="261"/>
    </row>
    <row r="125" ht="36" customHeight="1" spans="1:5">
      <c r="A125" s="393" t="s">
        <v>2589</v>
      </c>
      <c r="B125" s="400">
        <f>B126</f>
        <v>300</v>
      </c>
      <c r="C125" s="401"/>
      <c r="D125" s="402">
        <v>5000</v>
      </c>
      <c r="E125" s="261" t="str">
        <f>IF(A125&lt;&gt;"",IF(SUM(B125:D125)&lt;&gt;0,"是","否"),"是")</f>
        <v>是</v>
      </c>
    </row>
    <row r="126" ht="36" customHeight="1" spans="1:5">
      <c r="A126" s="399" t="s">
        <v>2590</v>
      </c>
      <c r="B126" s="400">
        <f>B127</f>
        <v>300</v>
      </c>
      <c r="C126" s="401"/>
      <c r="D126" s="402"/>
      <c r="E126" s="261"/>
    </row>
    <row r="127" ht="36" customHeight="1" spans="1:5">
      <c r="A127" s="398" t="s">
        <v>2591</v>
      </c>
      <c r="B127" s="400">
        <v>300</v>
      </c>
      <c r="C127" s="401"/>
      <c r="D127" s="402"/>
      <c r="E127" s="261"/>
    </row>
    <row r="128" ht="36" customHeight="1" spans="1:5">
      <c r="A128" s="393" t="s">
        <v>2592</v>
      </c>
      <c r="B128" s="400">
        <f>B129</f>
        <v>120</v>
      </c>
      <c r="C128" s="401">
        <v>3800</v>
      </c>
      <c r="D128" s="402"/>
      <c r="E128" s="261" t="str">
        <f>IF(A128&lt;&gt;"",IF(SUM(B128:D128)&lt;&gt;0,"是","否"),"是")</f>
        <v>是</v>
      </c>
    </row>
    <row r="129" ht="36" customHeight="1" spans="1:5">
      <c r="A129" s="399" t="s">
        <v>2593</v>
      </c>
      <c r="B129" s="400">
        <f>B130</f>
        <v>120</v>
      </c>
      <c r="C129" s="401"/>
      <c r="D129" s="402"/>
      <c r="E129" s="261"/>
    </row>
    <row r="130" ht="36" customHeight="1" spans="1:5">
      <c r="A130" s="398" t="s">
        <v>2594</v>
      </c>
      <c r="B130" s="400">
        <v>120</v>
      </c>
      <c r="C130" s="401"/>
      <c r="D130" s="402"/>
      <c r="E130" s="261"/>
    </row>
    <row r="131" ht="36" customHeight="1" spans="1:5">
      <c r="A131" s="393" t="s">
        <v>2595</v>
      </c>
      <c r="B131" s="400"/>
      <c r="C131" s="401">
        <v>1257</v>
      </c>
      <c r="D131" s="402"/>
      <c r="E131" s="261" t="str">
        <f>IF(A131&lt;&gt;"",IF(SUM(B131:D131)&lt;&gt;0,"是","否"),"是")</f>
        <v>是</v>
      </c>
    </row>
    <row r="132" ht="36" customHeight="1" spans="1:5">
      <c r="A132" s="403" t="s">
        <v>2596</v>
      </c>
      <c r="B132" s="400"/>
      <c r="C132" s="401"/>
      <c r="D132" s="402"/>
      <c r="E132" s="261"/>
    </row>
    <row r="133" ht="36" customHeight="1" spans="1:5">
      <c r="A133" s="393" t="s">
        <v>2597</v>
      </c>
      <c r="B133" s="400"/>
      <c r="C133" s="401">
        <v>2163</v>
      </c>
      <c r="D133" s="402"/>
      <c r="E133" s="261" t="str">
        <f>IF(A133&lt;&gt;"",IF(SUM(B133:D133)&lt;&gt;0,"是","否"),"是")</f>
        <v>是</v>
      </c>
    </row>
    <row r="134" ht="36" customHeight="1" spans="1:5">
      <c r="A134" s="403" t="s">
        <v>2596</v>
      </c>
      <c r="B134" s="400"/>
      <c r="C134" s="401"/>
      <c r="D134" s="402"/>
      <c r="E134" s="261"/>
    </row>
    <row r="135" ht="36" customHeight="1" spans="1:5">
      <c r="A135" s="393" t="s">
        <v>2598</v>
      </c>
      <c r="B135" s="400">
        <f>B136</f>
        <v>4620</v>
      </c>
      <c r="E135" s="261" t="str">
        <f>IF(A135&lt;&gt;"",IF(SUM(B135:D135)&lt;&gt;0,"是","否"),"是")</f>
        <v>是</v>
      </c>
    </row>
    <row r="136" ht="36" customHeight="1" spans="1:5">
      <c r="A136" s="399" t="s">
        <v>2599</v>
      </c>
      <c r="B136" s="400">
        <f>B137</f>
        <v>4620</v>
      </c>
      <c r="E136" s="261"/>
    </row>
    <row r="137" ht="36" customHeight="1" spans="1:5">
      <c r="A137" s="398" t="s">
        <v>2600</v>
      </c>
      <c r="B137" s="400">
        <v>4620</v>
      </c>
      <c r="E137" s="261"/>
    </row>
    <row r="138" ht="36" customHeight="1" spans="1:5">
      <c r="A138" s="393" t="s">
        <v>2601</v>
      </c>
      <c r="B138" s="400"/>
      <c r="E138" s="261" t="str">
        <f>IF(A138&lt;&gt;"",IF(SUM(B138:D138)&lt;&gt;0,"是","否"),"是")</f>
        <v>否</v>
      </c>
    </row>
    <row r="139" ht="36" customHeight="1" spans="1:5">
      <c r="A139" s="403" t="s">
        <v>2596</v>
      </c>
      <c r="B139" s="400"/>
      <c r="E139" s="261"/>
    </row>
    <row r="140" ht="36" customHeight="1" spans="1:5">
      <c r="A140" s="393" t="s">
        <v>2602</v>
      </c>
      <c r="B140" s="400">
        <f>SUM(B141,B143,B145,B147)</f>
        <v>5123</v>
      </c>
      <c r="E140" s="261" t="str">
        <f>IF(A140&lt;&gt;"",IF(SUM(B140:D140)&lt;&gt;0,"是","否"),"是")</f>
        <v>是</v>
      </c>
    </row>
    <row r="141" ht="36" customHeight="1" spans="1:5">
      <c r="A141" s="399" t="s">
        <v>2603</v>
      </c>
      <c r="B141" s="400">
        <f>B142</f>
        <v>30</v>
      </c>
      <c r="E141" s="261"/>
    </row>
    <row r="142" ht="36" customHeight="1" spans="1:5">
      <c r="A142" s="398" t="s">
        <v>2604</v>
      </c>
      <c r="B142" s="400">
        <v>30</v>
      </c>
      <c r="E142" s="261"/>
    </row>
    <row r="143" ht="36" customHeight="1" spans="1:5">
      <c r="A143" s="399" t="s">
        <v>2605</v>
      </c>
      <c r="B143" s="400">
        <f>B144</f>
        <v>4832</v>
      </c>
      <c r="E143" s="261"/>
    </row>
    <row r="144" ht="36" customHeight="1" spans="1:5">
      <c r="A144" s="398" t="s">
        <v>2606</v>
      </c>
      <c r="B144" s="400">
        <v>4832</v>
      </c>
      <c r="E144" s="261"/>
    </row>
    <row r="145" ht="36" customHeight="1" spans="1:5">
      <c r="A145" s="399" t="s">
        <v>2607</v>
      </c>
      <c r="B145" s="400">
        <f>B146</f>
        <v>41</v>
      </c>
      <c r="E145" s="261"/>
    </row>
    <row r="146" ht="36" customHeight="1" spans="1:5">
      <c r="A146" s="398" t="s">
        <v>2608</v>
      </c>
      <c r="B146" s="400">
        <v>41</v>
      </c>
      <c r="E146" s="261"/>
    </row>
    <row r="147" ht="36" customHeight="1" spans="1:5">
      <c r="A147" s="399" t="s">
        <v>2609</v>
      </c>
      <c r="B147" s="400">
        <f>B148</f>
        <v>220</v>
      </c>
      <c r="E147" s="261"/>
    </row>
    <row r="148" ht="36" customHeight="1" spans="1:5">
      <c r="A148" s="398" t="s">
        <v>2610</v>
      </c>
      <c r="B148" s="400">
        <v>220</v>
      </c>
      <c r="E148" s="261"/>
    </row>
    <row r="149" ht="36" customHeight="1" spans="1:5">
      <c r="A149" s="393" t="s">
        <v>2611</v>
      </c>
      <c r="B149" s="400"/>
      <c r="E149" s="261" t="str">
        <f>IF(A149&lt;&gt;"",IF(SUM(B149:D149)&lt;&gt;0,"是","否"),"是")</f>
        <v>否</v>
      </c>
    </row>
    <row r="150" ht="36" customHeight="1" spans="1:5">
      <c r="A150" s="403" t="s">
        <v>2596</v>
      </c>
      <c r="B150" s="400"/>
      <c r="E150" s="261"/>
    </row>
    <row r="151" ht="36" customHeight="1" spans="1:5">
      <c r="A151" s="404" t="s">
        <v>2467</v>
      </c>
      <c r="B151" s="400">
        <f>SUM(B4,B21,B24,B37,B47,B52,B58,B89,B104,B107,B122,B125,B128,B131,B133,B135,B138,B140,B149)</f>
        <v>74524</v>
      </c>
      <c r="E151" s="261" t="str">
        <f>IF(A151&lt;&gt;"",IF(SUM(B151:D151)&lt;&gt;0,"是","否"),"是")</f>
        <v>是</v>
      </c>
    </row>
  </sheetData>
  <autoFilter ref="A3:E151">
    <extLst/>
  </autoFilter>
  <mergeCells count="1">
    <mergeCell ref="A1:D1"/>
  </mergeCells>
  <conditionalFormatting sqref="E20:E151">
    <cfRule type="cellIs" dxfId="2" priority="1" stopIfTrue="1" operator="lessThan">
      <formula>0</formula>
    </cfRule>
  </conditionalFormatting>
  <conditionalFormatting sqref="E4 E6:E19 F5">
    <cfRule type="cellIs" dxfId="2" priority="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view="pageBreakPreview" zoomScaleNormal="85" workbookViewId="0">
      <selection activeCell="H17" sqref="H17"/>
    </sheetView>
  </sheetViews>
  <sheetFormatPr defaultColWidth="9" defaultRowHeight="15.6" outlineLevelCol="5"/>
  <cols>
    <col min="1" max="1" width="43.6296296296296" style="141" customWidth="1"/>
    <col min="2" max="2" width="20.6296296296296" style="143" customWidth="1"/>
    <col min="3" max="3" width="20.6296296296296" style="141" customWidth="1"/>
    <col min="4" max="4" width="20" style="313" customWidth="1"/>
    <col min="5" max="5" width="12.6296296296296" style="141"/>
    <col min="6" max="16377" width="9" style="141"/>
    <col min="16378" max="16379" width="35.6296296296296" style="141"/>
    <col min="16380" max="16384" width="9" style="141"/>
  </cols>
  <sheetData>
    <row r="1" ht="45" customHeight="1" spans="1:4">
      <c r="A1" s="146" t="s">
        <v>2612</v>
      </c>
      <c r="B1" s="146"/>
      <c r="C1" s="146"/>
      <c r="D1" s="146"/>
    </row>
    <row r="2" ht="20.1" customHeight="1" spans="1:4">
      <c r="A2" s="147"/>
      <c r="B2" s="147"/>
      <c r="C2" s="374"/>
      <c r="D2" s="375" t="s">
        <v>2</v>
      </c>
    </row>
    <row r="3" s="142" customFormat="1" ht="45" customHeight="1" spans="1:4">
      <c r="A3" s="149" t="s">
        <v>2613</v>
      </c>
      <c r="B3" s="149" t="s">
        <v>2467</v>
      </c>
      <c r="C3" s="376" t="s">
        <v>2614</v>
      </c>
      <c r="D3" s="376" t="s">
        <v>2615</v>
      </c>
    </row>
    <row r="4" ht="36" customHeight="1" spans="1:4">
      <c r="A4" s="377" t="s">
        <v>2616</v>
      </c>
      <c r="B4" s="378"/>
      <c r="C4" s="378"/>
      <c r="D4" s="378"/>
    </row>
    <row r="5" ht="36" customHeight="1" spans="1:6">
      <c r="A5" s="379" t="s">
        <v>2617</v>
      </c>
      <c r="B5" s="151"/>
      <c r="C5" s="151"/>
      <c r="D5" s="380"/>
      <c r="F5" s="141" t="s">
        <v>2618</v>
      </c>
    </row>
    <row r="6" ht="36" customHeight="1" spans="1:4">
      <c r="A6" s="379" t="s">
        <v>2619</v>
      </c>
      <c r="B6" s="151"/>
      <c r="C6" s="151"/>
      <c r="D6" s="380"/>
    </row>
    <row r="7" ht="36" customHeight="1" spans="1:4">
      <c r="A7" s="379" t="s">
        <v>2620</v>
      </c>
      <c r="B7" s="151"/>
      <c r="C7" s="151"/>
      <c r="D7" s="380"/>
    </row>
    <row r="8" ht="36" customHeight="1" spans="1:4">
      <c r="A8" s="379" t="s">
        <v>2621</v>
      </c>
      <c r="B8" s="151"/>
      <c r="C8" s="151"/>
      <c r="D8" s="380"/>
    </row>
    <row r="9" ht="36" customHeight="1" spans="1:4">
      <c r="A9" s="379" t="s">
        <v>2622</v>
      </c>
      <c r="B9" s="151"/>
      <c r="C9" s="151"/>
      <c r="D9" s="380"/>
    </row>
    <row r="10" ht="36" customHeight="1" spans="1:4">
      <c r="A10" s="379" t="s">
        <v>2623</v>
      </c>
      <c r="B10" s="151"/>
      <c r="C10" s="151"/>
      <c r="D10" s="380"/>
    </row>
    <row r="11" ht="36" customHeight="1" spans="1:4">
      <c r="A11" s="379" t="s">
        <v>2624</v>
      </c>
      <c r="B11" s="151"/>
      <c r="C11" s="151"/>
      <c r="D11" s="380"/>
    </row>
    <row r="12" ht="36" customHeight="1" spans="1:4">
      <c r="A12" s="379" t="s">
        <v>2625</v>
      </c>
      <c r="B12" s="151"/>
      <c r="C12" s="151"/>
      <c r="D12" s="380"/>
    </row>
    <row r="13" ht="36" customHeight="1" spans="1:4">
      <c r="A13" s="379" t="s">
        <v>2626</v>
      </c>
      <c r="B13" s="151"/>
      <c r="C13" s="151"/>
      <c r="D13" s="380"/>
    </row>
    <row r="14" ht="36" customHeight="1" spans="1:4">
      <c r="A14" s="379" t="s">
        <v>2627</v>
      </c>
      <c r="B14" s="151"/>
      <c r="C14" s="151"/>
      <c r="D14" s="380"/>
    </row>
    <row r="15" ht="36" customHeight="1" spans="1:4">
      <c r="A15" s="379" t="s">
        <v>2628</v>
      </c>
      <c r="B15" s="151"/>
      <c r="C15" s="151"/>
      <c r="D15" s="380"/>
    </row>
    <row r="16" ht="36" customHeight="1" spans="1:4">
      <c r="A16" s="379" t="s">
        <v>2629</v>
      </c>
      <c r="B16" s="151"/>
      <c r="C16" s="151"/>
      <c r="D16" s="380"/>
    </row>
    <row r="17" ht="36" customHeight="1" spans="1:4">
      <c r="A17" s="379" t="s">
        <v>2630</v>
      </c>
      <c r="B17" s="151"/>
      <c r="C17" s="151"/>
      <c r="D17" s="380"/>
    </row>
    <row r="18" ht="36" customHeight="1" spans="1:4">
      <c r="A18" s="379" t="s">
        <v>2631</v>
      </c>
      <c r="B18" s="151"/>
      <c r="C18" s="151"/>
      <c r="D18" s="380"/>
    </row>
    <row r="19" ht="36" customHeight="1" spans="1:4">
      <c r="A19" s="379" t="s">
        <v>2632</v>
      </c>
      <c r="B19" s="151"/>
      <c r="C19" s="151"/>
      <c r="D19" s="380"/>
    </row>
    <row r="20" ht="36" customHeight="1" spans="1:4">
      <c r="A20" s="379" t="s">
        <v>2633</v>
      </c>
      <c r="B20" s="151"/>
      <c r="C20" s="151"/>
      <c r="D20" s="380"/>
    </row>
    <row r="21" ht="36" customHeight="1" spans="1:4">
      <c r="A21" s="377" t="s">
        <v>2634</v>
      </c>
      <c r="B21" s="378">
        <f>SUM(C21:D21)</f>
        <v>342049</v>
      </c>
      <c r="C21" s="378">
        <v>-1258</v>
      </c>
      <c r="D21" s="378">
        <v>343307</v>
      </c>
    </row>
    <row r="22" spans="2:4">
      <c r="B22" s="381"/>
      <c r="C22" s="382"/>
      <c r="D22" s="383"/>
    </row>
    <row r="23" spans="3:3">
      <c r="C23" s="384"/>
    </row>
    <row r="24" spans="3:3">
      <c r="C24" s="384"/>
    </row>
    <row r="25" spans="3:3">
      <c r="C25" s="384"/>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A11" sqref="A11:E11"/>
    </sheetView>
  </sheetViews>
  <sheetFormatPr defaultColWidth="9" defaultRowHeight="14.4" outlineLevelCol="4"/>
  <cols>
    <col min="1" max="1" width="37.75" style="360" customWidth="1"/>
    <col min="2" max="2" width="22" style="360" customWidth="1"/>
    <col min="3" max="4" width="23.8796296296296" style="360" customWidth="1"/>
    <col min="5" max="5" width="24.5" style="360" customWidth="1"/>
    <col min="6" max="248" width="9" style="360"/>
    <col min="249" max="16384" width="9" style="1"/>
  </cols>
  <sheetData>
    <row r="1" s="360" customFormat="1" ht="40.5" customHeight="1" spans="1:5">
      <c r="A1" s="361" t="s">
        <v>2635</v>
      </c>
      <c r="B1" s="361"/>
      <c r="C1" s="361"/>
      <c r="D1" s="361"/>
      <c r="E1" s="361"/>
    </row>
    <row r="2" s="360" customFormat="1" ht="17.1" customHeight="1" spans="1:5">
      <c r="A2" s="362"/>
      <c r="B2" s="362"/>
      <c r="C2" s="362"/>
      <c r="D2" s="363"/>
      <c r="E2" s="364" t="s">
        <v>2</v>
      </c>
    </row>
    <row r="3" s="1" customFormat="1" ht="24.95" customHeight="1" spans="1:5">
      <c r="A3" s="365" t="s">
        <v>4</v>
      </c>
      <c r="B3" s="365" t="s">
        <v>130</v>
      </c>
      <c r="C3" s="365" t="s">
        <v>6</v>
      </c>
      <c r="D3" s="366" t="s">
        <v>2636</v>
      </c>
      <c r="E3" s="367"/>
    </row>
    <row r="4" s="1" customFormat="1" ht="24.95" customHeight="1" spans="1:5">
      <c r="A4" s="368"/>
      <c r="B4" s="368"/>
      <c r="C4" s="368"/>
      <c r="D4" s="149" t="s">
        <v>2637</v>
      </c>
      <c r="E4" s="149" t="s">
        <v>2638</v>
      </c>
    </row>
    <row r="5" s="360" customFormat="1" ht="35.1" customHeight="1" spans="1:5">
      <c r="A5" s="369" t="s">
        <v>2467</v>
      </c>
      <c r="B5" s="370">
        <f>SUM(B6,B7,B8)</f>
        <v>3115</v>
      </c>
      <c r="C5" s="370">
        <f>SUM(C6,C7,C8)</f>
        <v>3021</v>
      </c>
      <c r="D5" s="371">
        <f>C5-B5</f>
        <v>-94</v>
      </c>
      <c r="E5" s="372">
        <f>D5/B5*100</f>
        <v>-3.02</v>
      </c>
    </row>
    <row r="6" s="360" customFormat="1" ht="35.1" customHeight="1" spans="1:5">
      <c r="A6" s="113" t="s">
        <v>2639</v>
      </c>
      <c r="B6" s="371"/>
      <c r="C6" s="371"/>
      <c r="D6" s="371"/>
      <c r="E6" s="372"/>
    </row>
    <row r="7" s="360" customFormat="1" ht="35.1" customHeight="1" spans="1:5">
      <c r="A7" s="113" t="s">
        <v>2640</v>
      </c>
      <c r="B7" s="371">
        <v>1460</v>
      </c>
      <c r="C7" s="371">
        <v>1416</v>
      </c>
      <c r="D7" s="371">
        <f>C7-B7</f>
        <v>-44</v>
      </c>
      <c r="E7" s="372">
        <f>D7/B7*100</f>
        <v>-3.01</v>
      </c>
    </row>
    <row r="8" s="360" customFormat="1" ht="35.1" customHeight="1" spans="1:5">
      <c r="A8" s="113" t="s">
        <v>2641</v>
      </c>
      <c r="B8" s="371">
        <f>SUM(B9:B10)</f>
        <v>1655</v>
      </c>
      <c r="C8" s="371">
        <f>SUM(C9:C10)</f>
        <v>1605</v>
      </c>
      <c r="D8" s="371">
        <f>C8-B8</f>
        <v>-50</v>
      </c>
      <c r="E8" s="372">
        <f>D8/B8*100</f>
        <v>-3.02</v>
      </c>
    </row>
    <row r="9" s="360" customFormat="1" ht="35.1" customHeight="1" spans="1:5">
      <c r="A9" s="115" t="s">
        <v>2642</v>
      </c>
      <c r="B9" s="371">
        <v>25</v>
      </c>
      <c r="C9" s="371">
        <v>24</v>
      </c>
      <c r="D9" s="371">
        <f>C9-B9</f>
        <v>-1</v>
      </c>
      <c r="E9" s="372">
        <f>D9/B9*100</f>
        <v>-4</v>
      </c>
    </row>
    <row r="10" s="360" customFormat="1" ht="35.1" customHeight="1" spans="1:5">
      <c r="A10" s="115" t="s">
        <v>2643</v>
      </c>
      <c r="B10" s="371">
        <v>1630</v>
      </c>
      <c r="C10" s="371">
        <v>1581</v>
      </c>
      <c r="D10" s="371">
        <f>C10-B10</f>
        <v>-49</v>
      </c>
      <c r="E10" s="372">
        <f>D10/B10*100</f>
        <v>-3.01</v>
      </c>
    </row>
    <row r="11" s="360" customFormat="1" ht="129.95" customHeight="1" spans="1:5">
      <c r="A11" s="373" t="s">
        <v>2644</v>
      </c>
      <c r="B11" s="373"/>
      <c r="C11" s="373"/>
      <c r="D11" s="373"/>
      <c r="E11" s="373"/>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0"/>
  <sheetViews>
    <sheetView showGridLines="0" showZeros="0" view="pageBreakPreview" zoomScaleNormal="115" workbookViewId="0">
      <selection activeCell="I12" sqref="I12"/>
    </sheetView>
  </sheetViews>
  <sheetFormatPr defaultColWidth="9" defaultRowHeight="15.6" outlineLevelCol="5"/>
  <cols>
    <col min="1" max="1" width="20.6296296296296" style="141" customWidth="1"/>
    <col min="2" max="2" width="50.75" style="141" customWidth="1"/>
    <col min="3" max="4" width="20.6296296296296" style="141" customWidth="1"/>
    <col min="5" max="5" width="20.6296296296296" style="313" customWidth="1"/>
    <col min="6" max="6" width="3.75" style="141" customWidth="1"/>
    <col min="7" max="16357" width="9" style="141"/>
    <col min="16358" max="16358" width="45.6296296296296" style="141"/>
    <col min="16359" max="16384" width="9" style="141"/>
  </cols>
  <sheetData>
    <row r="1" ht="45" customHeight="1" spans="1:6">
      <c r="A1" s="143"/>
      <c r="B1" s="314" t="s">
        <v>2645</v>
      </c>
      <c r="C1" s="314"/>
      <c r="D1" s="314"/>
      <c r="E1" s="314"/>
      <c r="F1" s="143"/>
    </row>
    <row r="2" s="311" customFormat="1" ht="20.1" customHeight="1" spans="1:6">
      <c r="A2" s="315"/>
      <c r="B2" s="316"/>
      <c r="C2" s="317"/>
      <c r="D2" s="316"/>
      <c r="E2" s="318" t="s">
        <v>2</v>
      </c>
      <c r="F2" s="315"/>
    </row>
    <row r="3" s="312" customFormat="1" ht="45" customHeight="1" spans="1:6">
      <c r="A3" s="319" t="s">
        <v>3</v>
      </c>
      <c r="B3" s="320" t="s">
        <v>4</v>
      </c>
      <c r="C3" s="254" t="s">
        <v>5</v>
      </c>
      <c r="D3" s="254" t="s">
        <v>6</v>
      </c>
      <c r="E3" s="254" t="s">
        <v>7</v>
      </c>
      <c r="F3" s="321" t="s">
        <v>8</v>
      </c>
    </row>
    <row r="4" s="312" customFormat="1" ht="36" customHeight="1" spans="1:6">
      <c r="A4" s="289" t="s">
        <v>2646</v>
      </c>
      <c r="B4" s="284" t="s">
        <v>2647</v>
      </c>
      <c r="C4" s="293"/>
      <c r="D4" s="293"/>
      <c r="E4" s="294"/>
      <c r="F4" s="322" t="str">
        <f t="shared" ref="F4:F37" si="0">IF(LEN(A4)=7,"是",IF(B4&lt;&gt;"",IF(SUM(C4:D4)&lt;&gt;0,"是","否"),"是"))</f>
        <v>是</v>
      </c>
    </row>
    <row r="5" ht="36" customHeight="1" spans="1:6">
      <c r="A5" s="289" t="s">
        <v>2648</v>
      </c>
      <c r="B5" s="284" t="s">
        <v>2649</v>
      </c>
      <c r="C5" s="293"/>
      <c r="D5" s="293"/>
      <c r="E5" s="294"/>
      <c r="F5" s="322" t="str">
        <f t="shared" si="0"/>
        <v>是</v>
      </c>
    </row>
    <row r="6" ht="36" customHeight="1" spans="1:6">
      <c r="A6" s="289" t="s">
        <v>2650</v>
      </c>
      <c r="B6" s="284" t="s">
        <v>2651</v>
      </c>
      <c r="C6" s="293"/>
      <c r="D6" s="293"/>
      <c r="E6" s="294"/>
      <c r="F6" s="322" t="str">
        <f t="shared" si="0"/>
        <v>是</v>
      </c>
    </row>
    <row r="7" ht="36" customHeight="1" spans="1:6">
      <c r="A7" s="289" t="s">
        <v>2652</v>
      </c>
      <c r="B7" s="284" t="s">
        <v>2653</v>
      </c>
      <c r="C7" s="293"/>
      <c r="D7" s="293"/>
      <c r="E7" s="294"/>
      <c r="F7" s="322" t="str">
        <f t="shared" si="0"/>
        <v>是</v>
      </c>
    </row>
    <row r="8" ht="36" customHeight="1" spans="1:6">
      <c r="A8" s="289" t="s">
        <v>2654</v>
      </c>
      <c r="B8" s="284" t="s">
        <v>2655</v>
      </c>
      <c r="C8" s="293"/>
      <c r="D8" s="293"/>
      <c r="E8" s="294"/>
      <c r="F8" s="322" t="str">
        <f t="shared" si="0"/>
        <v>是</v>
      </c>
    </row>
    <row r="9" ht="36" customHeight="1" spans="1:6">
      <c r="A9" s="289" t="s">
        <v>2656</v>
      </c>
      <c r="B9" s="284" t="s">
        <v>2657</v>
      </c>
      <c r="C9" s="293"/>
      <c r="D9" s="293"/>
      <c r="E9" s="294"/>
      <c r="F9" s="322" t="str">
        <f t="shared" si="0"/>
        <v>是</v>
      </c>
    </row>
    <row r="10" ht="36" customHeight="1" spans="1:6">
      <c r="A10" s="289" t="s">
        <v>2658</v>
      </c>
      <c r="B10" s="284" t="s">
        <v>2659</v>
      </c>
      <c r="C10" s="293">
        <f>SUM(C11:C15)</f>
        <v>12298</v>
      </c>
      <c r="D10" s="293">
        <f>SUM(D11:D15)</f>
        <v>15800</v>
      </c>
      <c r="E10" s="294">
        <f>(D10-C10)/C10</f>
        <v>0.285</v>
      </c>
      <c r="F10" s="322" t="str">
        <f t="shared" si="0"/>
        <v>是</v>
      </c>
    </row>
    <row r="11" ht="36" customHeight="1" spans="1:6">
      <c r="A11" s="289" t="s">
        <v>2660</v>
      </c>
      <c r="B11" s="288" t="s">
        <v>2661</v>
      </c>
      <c r="C11" s="290">
        <v>11572</v>
      </c>
      <c r="D11" s="290">
        <v>15800</v>
      </c>
      <c r="E11" s="294">
        <f>(D11-C11)/C11</f>
        <v>0.365</v>
      </c>
      <c r="F11" s="322" t="str">
        <f t="shared" si="0"/>
        <v>是</v>
      </c>
    </row>
    <row r="12" ht="36" customHeight="1" spans="1:6">
      <c r="A12" s="289" t="s">
        <v>2662</v>
      </c>
      <c r="B12" s="288" t="s">
        <v>2663</v>
      </c>
      <c r="C12" s="290">
        <v>775</v>
      </c>
      <c r="D12" s="290"/>
      <c r="E12" s="294">
        <f>(D12-C12)/C12</f>
        <v>-1</v>
      </c>
      <c r="F12" s="322" t="str">
        <f t="shared" si="0"/>
        <v>是</v>
      </c>
    </row>
    <row r="13" ht="36" customHeight="1" spans="1:6">
      <c r="A13" s="289" t="s">
        <v>2664</v>
      </c>
      <c r="B13" s="288" t="s">
        <v>2665</v>
      </c>
      <c r="C13" s="290"/>
      <c r="D13" s="290"/>
      <c r="E13" s="294"/>
      <c r="F13" s="322" t="str">
        <f t="shared" si="0"/>
        <v>否</v>
      </c>
    </row>
    <row r="14" ht="36" customHeight="1" spans="1:6">
      <c r="A14" s="289" t="s">
        <v>2666</v>
      </c>
      <c r="B14" s="288" t="s">
        <v>2667</v>
      </c>
      <c r="C14" s="290">
        <v>-49</v>
      </c>
      <c r="D14" s="290"/>
      <c r="E14" s="294">
        <f>(D14-C14)/C14</f>
        <v>-1</v>
      </c>
      <c r="F14" s="322" t="str">
        <f t="shared" si="0"/>
        <v>是</v>
      </c>
    </row>
    <row r="15" ht="36" customHeight="1" spans="1:6">
      <c r="A15" s="289" t="s">
        <v>2668</v>
      </c>
      <c r="B15" s="288" t="s">
        <v>2669</v>
      </c>
      <c r="C15" s="290"/>
      <c r="D15" s="290"/>
      <c r="E15" s="294"/>
      <c r="F15" s="322" t="str">
        <f t="shared" si="0"/>
        <v>否</v>
      </c>
    </row>
    <row r="16" ht="36" customHeight="1" spans="1:6">
      <c r="A16" s="324" t="s">
        <v>2670</v>
      </c>
      <c r="B16" s="325" t="s">
        <v>2671</v>
      </c>
      <c r="C16" s="293"/>
      <c r="D16" s="293"/>
      <c r="E16" s="294"/>
      <c r="F16" s="322" t="str">
        <f t="shared" si="0"/>
        <v>是</v>
      </c>
    </row>
    <row r="17" ht="36" customHeight="1" spans="1:6">
      <c r="A17" s="324" t="s">
        <v>2672</v>
      </c>
      <c r="B17" s="325" t="s">
        <v>2673</v>
      </c>
      <c r="C17" s="293"/>
      <c r="D17" s="293"/>
      <c r="E17" s="294"/>
      <c r="F17" s="322" t="str">
        <f t="shared" si="0"/>
        <v>是</v>
      </c>
    </row>
    <row r="18" ht="36" customHeight="1" spans="1:6">
      <c r="A18" s="324" t="s">
        <v>2674</v>
      </c>
      <c r="B18" s="184" t="s">
        <v>2675</v>
      </c>
      <c r="C18" s="290"/>
      <c r="D18" s="290"/>
      <c r="E18" s="294"/>
      <c r="F18" s="322" t="str">
        <f t="shared" si="0"/>
        <v>否</v>
      </c>
    </row>
    <row r="19" ht="36" customHeight="1" spans="1:6">
      <c r="A19" s="324" t="s">
        <v>2676</v>
      </c>
      <c r="B19" s="184" t="s">
        <v>2677</v>
      </c>
      <c r="C19" s="290"/>
      <c r="D19" s="290"/>
      <c r="E19" s="294"/>
      <c r="F19" s="322" t="str">
        <f t="shared" si="0"/>
        <v>否</v>
      </c>
    </row>
    <row r="20" ht="36" customHeight="1" spans="1:6">
      <c r="A20" s="324" t="s">
        <v>2678</v>
      </c>
      <c r="B20" s="325" t="s">
        <v>2679</v>
      </c>
      <c r="C20" s="293">
        <v>1182</v>
      </c>
      <c r="D20" s="293">
        <v>1200</v>
      </c>
      <c r="E20" s="294">
        <f>(D20-C20)/C20</f>
        <v>0.015</v>
      </c>
      <c r="F20" s="322" t="str">
        <f t="shared" si="0"/>
        <v>是</v>
      </c>
    </row>
    <row r="21" ht="36" customHeight="1" spans="1:6">
      <c r="A21" s="324" t="s">
        <v>2680</v>
      </c>
      <c r="B21" s="325" t="s">
        <v>2681</v>
      </c>
      <c r="C21" s="293"/>
      <c r="D21" s="293"/>
      <c r="E21" s="294"/>
      <c r="F21" s="322" t="str">
        <f t="shared" si="0"/>
        <v>是</v>
      </c>
    </row>
    <row r="22" ht="36" customHeight="1" spans="1:6">
      <c r="A22" s="324" t="s">
        <v>2682</v>
      </c>
      <c r="B22" s="325" t="s">
        <v>2683</v>
      </c>
      <c r="C22" s="293"/>
      <c r="D22" s="293"/>
      <c r="E22" s="294"/>
      <c r="F22" s="322" t="str">
        <f t="shared" si="0"/>
        <v>是</v>
      </c>
    </row>
    <row r="23" ht="36" customHeight="1" spans="1:6">
      <c r="A23" s="289" t="s">
        <v>2684</v>
      </c>
      <c r="B23" s="284" t="s">
        <v>2685</v>
      </c>
      <c r="C23" s="293"/>
      <c r="D23" s="293"/>
      <c r="E23" s="294"/>
      <c r="F23" s="322" t="str">
        <f t="shared" si="0"/>
        <v>是</v>
      </c>
    </row>
    <row r="24" ht="36" customHeight="1" spans="1:6">
      <c r="A24" s="289" t="s">
        <v>2686</v>
      </c>
      <c r="B24" s="284" t="s">
        <v>2687</v>
      </c>
      <c r="C24" s="293">
        <v>251</v>
      </c>
      <c r="D24" s="293">
        <v>300</v>
      </c>
      <c r="E24" s="294">
        <f>(D24-C24)/C24</f>
        <v>0.195</v>
      </c>
      <c r="F24" s="322" t="str">
        <f t="shared" si="0"/>
        <v>是</v>
      </c>
    </row>
    <row r="25" ht="36" customHeight="1" spans="1:6">
      <c r="A25" s="289" t="s">
        <v>2688</v>
      </c>
      <c r="B25" s="284" t="s">
        <v>2689</v>
      </c>
      <c r="C25" s="293"/>
      <c r="D25" s="293"/>
      <c r="E25" s="294"/>
      <c r="F25" s="322" t="str">
        <f t="shared" si="0"/>
        <v>是</v>
      </c>
    </row>
    <row r="26" ht="36" customHeight="1" spans="1:6">
      <c r="A26" s="289" t="s">
        <v>2690</v>
      </c>
      <c r="B26" s="284" t="s">
        <v>2691</v>
      </c>
      <c r="C26" s="293"/>
      <c r="D26" s="293"/>
      <c r="E26" s="294"/>
      <c r="F26" s="322" t="str">
        <f t="shared" si="0"/>
        <v>是</v>
      </c>
    </row>
    <row r="27" ht="36" customHeight="1" spans="1:6">
      <c r="A27" s="289" t="s">
        <v>2692</v>
      </c>
      <c r="B27" s="284" t="s">
        <v>2693</v>
      </c>
      <c r="C27" s="293">
        <v>5038</v>
      </c>
      <c r="D27" s="293">
        <v>8000</v>
      </c>
      <c r="E27" s="294">
        <f>(D27-C27)/C27</f>
        <v>0.588</v>
      </c>
      <c r="F27" s="322" t="str">
        <f t="shared" si="0"/>
        <v>是</v>
      </c>
    </row>
    <row r="28" ht="36" customHeight="1" spans="1:6">
      <c r="A28" s="289"/>
      <c r="B28" s="288"/>
      <c r="C28" s="290"/>
      <c r="D28" s="290"/>
      <c r="E28" s="294"/>
      <c r="F28" s="322" t="str">
        <f t="shared" si="0"/>
        <v>是</v>
      </c>
    </row>
    <row r="29" ht="36" customHeight="1" spans="1:6">
      <c r="A29" s="297"/>
      <c r="B29" s="298" t="s">
        <v>2694</v>
      </c>
      <c r="C29" s="293">
        <f>SUM(C4:C10,C16,C17,C20,C21,C22,C23,C24,C25,C26,C27)</f>
        <v>18769</v>
      </c>
      <c r="D29" s="293">
        <f>SUM(D4:D10,D16,D17,D20,D21,D22,D23,D24,D25,D26,D27)</f>
        <v>25300</v>
      </c>
      <c r="E29" s="294">
        <f>(D29-C29)/C29</f>
        <v>0.348</v>
      </c>
      <c r="F29" s="322" t="str">
        <f t="shared" si="0"/>
        <v>是</v>
      </c>
    </row>
    <row r="30" ht="36" customHeight="1" spans="1:6">
      <c r="A30" s="326">
        <v>105</v>
      </c>
      <c r="B30" s="327" t="s">
        <v>2695</v>
      </c>
      <c r="C30" s="341">
        <v>71800</v>
      </c>
      <c r="D30" s="349"/>
      <c r="E30" s="294">
        <f t="shared" ref="E30:E35" si="1">(D30-C30)/C30</f>
        <v>-1</v>
      </c>
      <c r="F30" s="322" t="str">
        <f t="shared" si="0"/>
        <v>是</v>
      </c>
    </row>
    <row r="31" ht="36" customHeight="1" spans="1:6">
      <c r="A31" s="352">
        <v>110</v>
      </c>
      <c r="B31" s="353" t="s">
        <v>61</v>
      </c>
      <c r="C31" s="341"/>
      <c r="D31" s="341"/>
      <c r="E31" s="294"/>
      <c r="F31" s="322" t="str">
        <f t="shared" si="0"/>
        <v>否</v>
      </c>
    </row>
    <row r="32" ht="36" customHeight="1" spans="1:6">
      <c r="A32" s="352">
        <v>11004</v>
      </c>
      <c r="B32" s="354" t="s">
        <v>2696</v>
      </c>
      <c r="C32" s="341">
        <f>SUM(C33:C34)</f>
        <v>4558</v>
      </c>
      <c r="D32" s="341">
        <f>SUM(D33:D34)</f>
        <v>3760</v>
      </c>
      <c r="E32" s="294">
        <f t="shared" si="1"/>
        <v>-0.175</v>
      </c>
      <c r="F32" s="322" t="str">
        <f t="shared" si="0"/>
        <v>是</v>
      </c>
    </row>
    <row r="33" ht="36" customHeight="1" spans="1:6">
      <c r="A33" s="355">
        <v>1100402</v>
      </c>
      <c r="B33" s="356" t="s">
        <v>2697</v>
      </c>
      <c r="C33" s="347">
        <v>4558</v>
      </c>
      <c r="D33" s="348">
        <v>3760</v>
      </c>
      <c r="E33" s="294">
        <f t="shared" si="1"/>
        <v>-0.175</v>
      </c>
      <c r="F33" s="322" t="str">
        <f t="shared" si="0"/>
        <v>是</v>
      </c>
    </row>
    <row r="34" ht="36" customHeight="1" spans="1:6">
      <c r="A34" s="355">
        <v>1100403</v>
      </c>
      <c r="B34" s="357" t="s">
        <v>2698</v>
      </c>
      <c r="C34" s="347"/>
      <c r="D34" s="348"/>
      <c r="E34" s="294"/>
      <c r="F34" s="322" t="str">
        <f t="shared" si="0"/>
        <v>是</v>
      </c>
    </row>
    <row r="35" ht="36" customHeight="1" spans="1:6">
      <c r="A35" s="355">
        <v>11008</v>
      </c>
      <c r="B35" s="356" t="s">
        <v>64</v>
      </c>
      <c r="C35" s="347"/>
      <c r="D35" s="348"/>
      <c r="E35" s="294"/>
      <c r="F35" s="322" t="str">
        <f t="shared" si="0"/>
        <v>否</v>
      </c>
    </row>
    <row r="36" ht="36" hidden="1" customHeight="1" spans="1:6">
      <c r="A36" s="355">
        <v>11009</v>
      </c>
      <c r="B36" s="356" t="s">
        <v>65</v>
      </c>
      <c r="C36" s="347">
        <v>0</v>
      </c>
      <c r="D36" s="348"/>
      <c r="E36" s="358"/>
      <c r="F36" s="322" t="str">
        <f t="shared" si="0"/>
        <v>否</v>
      </c>
    </row>
    <row r="37" ht="36" customHeight="1" spans="1:6">
      <c r="A37" s="337"/>
      <c r="B37" s="338" t="s">
        <v>68</v>
      </c>
      <c r="C37" s="341">
        <f>C29+C30+C32</f>
        <v>95127</v>
      </c>
      <c r="D37" s="349">
        <f>D29+D33</f>
        <v>29060</v>
      </c>
      <c r="E37" s="294">
        <f>(D37-C37)/C37</f>
        <v>-0.695</v>
      </c>
      <c r="F37" s="322" t="str">
        <f t="shared" si="0"/>
        <v>是</v>
      </c>
    </row>
    <row r="38" spans="3:4">
      <c r="C38" s="359"/>
      <c r="D38" s="359"/>
    </row>
    <row r="40" spans="3:4">
      <c r="C40" s="359"/>
      <c r="D40" s="359"/>
    </row>
    <row r="42" spans="3:4">
      <c r="C42" s="359"/>
      <c r="D42" s="359"/>
    </row>
    <row r="43" spans="3:4">
      <c r="C43" s="359"/>
      <c r="D43" s="359"/>
    </row>
    <row r="45" spans="3:4">
      <c r="C45" s="359"/>
      <c r="D45" s="359"/>
    </row>
    <row r="46" spans="3:4">
      <c r="C46" s="359"/>
      <c r="D46" s="359"/>
    </row>
    <row r="47" spans="3:4">
      <c r="C47" s="359"/>
      <c r="D47" s="359"/>
    </row>
    <row r="48" spans="3:4">
      <c r="C48" s="359"/>
      <c r="D48" s="359"/>
    </row>
    <row r="50" spans="3:4">
      <c r="C50" s="359"/>
      <c r="D50" s="359"/>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1-1富源县一般公共预算收入情况表</vt:lpstr>
      <vt:lpstr>1-2富源县一般公共预算支出情况表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1-6县本级一般公共预算支出表(省对下转移支付项目)</vt:lpstr>
      <vt:lpstr>1-7云南省分地区税收返还和转移支付预算表</vt:lpstr>
      <vt:lpstr>1-8富源县县本级“三公”经费预算财政拨款情况统计表</vt:lpstr>
      <vt:lpstr>2-1富源县政府性基金预算收入情况表</vt:lpstr>
      <vt:lpstr>2-2富源县政府性基金预算支出情况表</vt:lpstr>
      <vt:lpstr>2-3县本级政府性基金预算收入情况表</vt:lpstr>
      <vt:lpstr>2-4县本级政府性基金预算支出情况表（公开到项级）</vt:lpstr>
      <vt:lpstr>2-5县本级政府性基金支出表(县对下转移支付)</vt:lpstr>
      <vt:lpstr>3-1富源县国有资本经营收入预算情况表</vt:lpstr>
      <vt:lpstr>3-2富源县国有资本经营支出预算情况表</vt:lpstr>
      <vt:lpstr>3-3县本级国有资本经营收入预算情况表</vt:lpstr>
      <vt:lpstr>3-4县本级国有资本经营支出预算情况表（公开到项级）</vt:lpstr>
      <vt:lpstr>3-5 富源县国有资本经营预算转移支付表 （分地区）</vt:lpstr>
      <vt:lpstr>3-6 国有资本经营预算转移支付表（分项目）</vt:lpstr>
      <vt:lpstr>4-1富源县社会保险基金收入预算情况表</vt:lpstr>
      <vt:lpstr>4-2富源县社会保险基金支出预算情况表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2022年富源县县本级政府专项债务限额和余额情况表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范羽</cp:lastModifiedBy>
  <dcterms:created xsi:type="dcterms:W3CDTF">2006-09-16T08:00:00Z</dcterms:created>
  <cp:lastPrinted>2020-05-07T18:46:00Z</cp:lastPrinted>
  <dcterms:modified xsi:type="dcterms:W3CDTF">2025-02-07T07:09:00Z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A7746437FC23496E9B357E06EC91F5AF</vt:lpwstr>
  </property>
</Properties>
</file>